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comments/comment2.xml" ContentType="application/vnd.openxmlformats-officedocument.spreadsheetml.comments+xml"/>
  <Override PartName="/xl/worksheets/sheet3.xml" ContentType="application/vnd.openxmlformats-officedocument.spreadsheetml.worksheet+xml"/>
  <Override PartName="/xl/comments/comment3.xml" ContentType="application/vnd.openxmlformats-officedocument.spreadsheetml.comments+xml"/>
  <Override PartName="/xl/worksheets/sheet4.xml" ContentType="application/vnd.openxmlformats-officedocument.spreadsheetml.worksheet+xml"/>
  <Override PartName="/xl/comments/comment4.xml" ContentType="application/vnd.openxmlformats-officedocument.spreadsheetml.comments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Research Pipeline" sheetId="1" state="visible" r:id="rId1"/>
    <sheet xmlns:r="http://schemas.openxmlformats.org/officeDocument/2006/relationships" name="PPC Sensitivity" sheetId="2" state="visible" r:id="rId2"/>
    <sheet xmlns:r="http://schemas.openxmlformats.org/officeDocument/2006/relationships" name="Supplier Comparison" sheetId="3" state="visible" r:id="rId3"/>
    <sheet xmlns:r="http://schemas.openxmlformats.org/officeDocument/2006/relationships" name="Cash Flow" sheetId="4" state="visible" r:id="rId4"/>
    <sheet xmlns:r="http://schemas.openxmlformats.org/officeDocument/2006/relationships" name="Instructions" sheetId="5" state="visible" r:id="rId5"/>
  </sheets>
  <definedNames>
    <definedName name="_xlnm._FilterDatabase" localSheetId="0" hidden="1">'Research Pipeline'!$B$5:$AJ$105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6">
    <numFmt numFmtId="164" formatCode="\$#,##0.00"/>
    <numFmt numFmtId="165" formatCode="\$#,##0"/>
    <numFmt numFmtId="166" formatCode="0.0%"/>
    <numFmt numFmtId="167" formatCode="0.0"/>
    <numFmt numFmtId="168" formatCode="0.0\x"/>
    <numFmt numFmtId="169" formatCode="$#,##0"/>
  </numFmts>
  <fonts count="16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ptos"/>
      <charset val="1"/>
      <family val="0"/>
      <b val="1"/>
      <color rgb="FF1A1A2E"/>
      <sz val="16"/>
    </font>
    <font>
      <name val="Aptos"/>
      <charset val="1"/>
      <family val="0"/>
      <color rgb="FF7F8C9B"/>
      <sz val="10"/>
    </font>
    <font>
      <name val="Aptos"/>
      <charset val="1"/>
      <family val="0"/>
      <b val="1"/>
      <color rgb="FFFFFFFF"/>
      <sz val="9"/>
    </font>
    <font>
      <name val="Aptos"/>
      <charset val="1"/>
      <family val="0"/>
      <color rgb="FF0000FF"/>
      <sz val="10"/>
    </font>
    <font>
      <name val="Aptos"/>
      <charset val="1"/>
      <family val="0"/>
      <color rgb="FF2C3E50"/>
      <sz val="10"/>
    </font>
    <font>
      <name val="Arial"/>
      <family val="2"/>
      <sz val="10"/>
    </font>
    <font>
      <name val="Aptos"/>
      <charset val="1"/>
      <family val="0"/>
      <b val="1"/>
      <color rgb="FFFFFFFF"/>
      <sz val="11"/>
    </font>
    <font>
      <name val="Aptos"/>
      <charset val="1"/>
      <family val="0"/>
      <b val="1"/>
      <color rgb="FF2C3E50"/>
      <sz val="10"/>
    </font>
    <font>
      <name val="Aptos"/>
      <charset val="1"/>
      <family val="0"/>
      <b val="1"/>
      <color rgb="FF1A1A2E"/>
      <sz val="11"/>
    </font>
    <font>
      <name val="Aptos"/>
      <charset val="1"/>
      <family val="0"/>
      <b val="1"/>
      <color rgb="FF2D5BFF"/>
      <sz val="11"/>
    </font>
    <font>
      <name val="Aptos"/>
      <charset val="1"/>
      <family val="0"/>
      <b val="1"/>
      <color rgb="FF2D5BFF"/>
      <sz val="14"/>
    </font>
    <font>
      <name val="Aptos"/>
      <charset val="1"/>
      <family val="0"/>
      <b val="1"/>
      <color rgb="FF2D5BFF"/>
      <sz val="10"/>
    </font>
  </fonts>
  <fills count="13">
    <fill>
      <patternFill/>
    </fill>
    <fill>
      <patternFill patternType="gray125"/>
    </fill>
    <fill>
      <patternFill patternType="solid">
        <fgColor rgb="FFF7F8FA"/>
        <bgColor rgb="FFF2F5FA"/>
      </patternFill>
    </fill>
    <fill>
      <patternFill patternType="solid">
        <fgColor rgb="FF1A1A2E"/>
        <bgColor rgb="FF003300"/>
      </patternFill>
    </fill>
    <fill>
      <patternFill patternType="solid">
        <fgColor rgb="FF2D5BFF"/>
        <bgColor rgb="FF0066CC"/>
      </patternFill>
    </fill>
    <fill>
      <patternFill patternType="solid">
        <fgColor rgb="FF00A878"/>
        <bgColor rgb="FF008080"/>
      </patternFill>
    </fill>
    <fill>
      <patternFill patternType="solid">
        <fgColor rgb="FF6C5CE7"/>
        <bgColor rgb="FF2D5BFF"/>
      </patternFill>
    </fill>
    <fill>
      <patternFill patternType="solid">
        <fgColor rgb="FFF7B731"/>
        <bgColor rgb="FFFF9900"/>
      </patternFill>
    </fill>
    <fill>
      <patternFill patternType="solid">
        <fgColor rgb="FFE63946"/>
        <bgColor rgb="FF993366"/>
      </patternFill>
    </fill>
    <fill>
      <patternFill patternType="solid">
        <fgColor rgb="FFFFFFF0"/>
        <bgColor rgb="FFFFFFFF"/>
      </patternFill>
    </fill>
    <fill>
      <patternFill patternType="solid">
        <fgColor rgb="FFFFFFFF"/>
        <bgColor rgb="FFFFFFF0"/>
      </patternFill>
    </fill>
    <fill>
      <patternFill patternType="solid">
        <fgColor rgb="FFF2F5FA"/>
        <bgColor rgb="FFF7F8FA"/>
      </patternFill>
    </fill>
    <fill>
      <patternFill patternType="solid">
        <fgColor rgb="FFEBF0FF"/>
        <bgColor rgb="FFF2F5FA"/>
      </patternFill>
    </fill>
  </fills>
  <borders count="10">
    <border>
      <left/>
      <right/>
      <top/>
      <bottom/>
      <diagonal/>
    </border>
    <border>
      <left/>
      <right/>
      <top/>
      <bottom style="medium">
        <color rgb="FF1A1A2E"/>
      </bottom>
      <diagonal/>
    </border>
    <border>
      <left/>
      <right/>
      <top/>
      <bottom style="hair">
        <color rgb="FFDFE3E8"/>
      </bottom>
      <diagonal/>
    </border>
    <border>
      <left style="thin">
        <color rgb="FF1A1A2E"/>
      </left>
      <right/>
      <top style="medium">
        <color rgb="FF1A1A2E"/>
      </top>
      <bottom style="thin">
        <color rgb="FF1A1A2E"/>
      </bottom>
      <diagonal/>
    </border>
    <border>
      <left/>
      <right/>
      <top style="medium">
        <color rgb="FF1A1A2E"/>
      </top>
      <bottom style="thin">
        <color rgb="FF1A1A2E"/>
      </bottom>
      <diagonal/>
    </border>
    <border>
      <left/>
      <right style="thin">
        <color rgb="FF1A1A2E"/>
      </right>
      <top style="medium">
        <color rgb="FF1A1A2E"/>
      </top>
      <bottom style="thin">
        <color rgb="FF1A1A2E"/>
      </bottom>
      <diagonal/>
    </border>
    <border>
      <left/>
      <right/>
      <top/>
      <bottom style="medium">
        <color rgb="FF2D5BFF"/>
      </bottom>
      <diagonal/>
    </border>
    <border>
      <left style="thin">
        <color rgb="FF2D5BFF"/>
      </left>
      <right/>
      <top style="medium">
        <color rgb="FF2D5BFF"/>
      </top>
      <bottom style="thin">
        <color rgb="FF2D5BFF"/>
      </bottom>
      <diagonal/>
    </border>
    <border>
      <left/>
      <right/>
      <top style="medium">
        <color rgb="FF2D5BFF"/>
      </top>
      <bottom style="thin">
        <color rgb="FF2D5BFF"/>
      </bottom>
      <diagonal/>
    </border>
    <border>
      <left/>
      <right style="thin">
        <color rgb="FF2D5BFF"/>
      </right>
      <top style="medium">
        <color rgb="FF2D5BFF"/>
      </top>
      <bottom style="thin">
        <color rgb="FF2D5BFF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3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6" fillId="8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 wrapText="1"/>
    </xf>
    <xf numFmtId="0" fontId="7" fillId="9" borderId="2" applyAlignment="1" pivotButton="0" quotePrefix="0" xfId="0">
      <alignment horizontal="center" vertical="center"/>
    </xf>
    <xf numFmtId="164" fontId="7" fillId="9" borderId="2" applyAlignment="1" pivotButton="0" quotePrefix="0" xfId="0">
      <alignment horizontal="center" vertical="center"/>
    </xf>
    <xf numFmtId="165" fontId="7" fillId="9" borderId="2" applyAlignment="1" pivotButton="0" quotePrefix="0" xfId="0">
      <alignment horizontal="center" vertical="center"/>
    </xf>
    <xf numFmtId="164" fontId="8" fillId="10" borderId="2" applyAlignment="1" pivotButton="0" quotePrefix="0" xfId="0">
      <alignment horizontal="center" vertical="center"/>
    </xf>
    <xf numFmtId="166" fontId="8" fillId="10" borderId="2" applyAlignment="1" pivotButton="0" quotePrefix="0" xfId="0">
      <alignment horizontal="center" vertical="center"/>
    </xf>
    <xf numFmtId="165" fontId="8" fillId="10" borderId="2" applyAlignment="1" pivotButton="0" quotePrefix="0" xfId="0">
      <alignment horizontal="center" vertical="center"/>
    </xf>
    <xf numFmtId="0" fontId="8" fillId="10" borderId="2" applyAlignment="1" pivotButton="0" quotePrefix="0" xfId="0">
      <alignment horizontal="center" vertical="center"/>
    </xf>
    <xf numFmtId="167" fontId="8" fillId="10" borderId="2" applyAlignment="1" pivotButton="0" quotePrefix="0" xfId="0">
      <alignment horizontal="center" vertical="center"/>
    </xf>
    <xf numFmtId="164" fontId="8" fillId="11" borderId="2" applyAlignment="1" pivotButton="0" quotePrefix="0" xfId="0">
      <alignment horizontal="center" vertical="center"/>
    </xf>
    <xf numFmtId="166" fontId="8" fillId="11" borderId="2" applyAlignment="1" pivotButton="0" quotePrefix="0" xfId="0">
      <alignment horizontal="center" vertical="center"/>
    </xf>
    <xf numFmtId="165" fontId="8" fillId="11" borderId="2" applyAlignment="1" pivotButton="0" quotePrefix="0" xfId="0">
      <alignment horizontal="center" vertical="center"/>
    </xf>
    <xf numFmtId="0" fontId="8" fillId="11" borderId="2" applyAlignment="1" pivotButton="0" quotePrefix="0" xfId="0">
      <alignment horizontal="center" vertical="center"/>
    </xf>
    <xf numFmtId="167" fontId="8" fillId="11" borderId="2" applyAlignment="1" pivotButton="0" quotePrefix="0" xfId="0">
      <alignment horizontal="center" vertical="center"/>
    </xf>
    <xf numFmtId="0" fontId="10" fillId="3" borderId="3" applyAlignment="1" pivotButton="0" quotePrefix="0" xfId="0">
      <alignment horizontal="left" vertical="center"/>
    </xf>
    <xf numFmtId="0" fontId="10" fillId="3" borderId="4" applyAlignment="1" pivotButton="0" quotePrefix="0" xfId="0">
      <alignment horizontal="left" vertical="center"/>
    </xf>
    <xf numFmtId="0" fontId="10" fillId="3" borderId="5" applyAlignment="1" pivotButton="0" quotePrefix="0" xfId="0">
      <alignment horizontal="left" vertical="center"/>
    </xf>
    <xf numFmtId="0" fontId="11" fillId="10" borderId="0" applyAlignment="1" pivotButton="0" quotePrefix="0" xfId="0">
      <alignment horizontal="general" vertical="bottom"/>
    </xf>
    <xf numFmtId="0" fontId="7" fillId="9" borderId="0" applyAlignment="1" pivotButton="0" quotePrefix="0" xfId="0">
      <alignment horizontal="general" vertical="bottom"/>
    </xf>
    <xf numFmtId="0" fontId="0" fillId="10" borderId="0" applyAlignment="1" pivotButton="0" quotePrefix="0" xfId="0">
      <alignment horizontal="general" vertical="bottom"/>
    </xf>
    <xf numFmtId="164" fontId="8" fillId="10" borderId="0" applyAlignment="1" pivotButton="0" quotePrefix="0" xfId="0">
      <alignment horizontal="general" vertical="bottom"/>
    </xf>
    <xf numFmtId="0" fontId="6" fillId="4" borderId="6" applyAlignment="1" pivotButton="0" quotePrefix="0" xfId="0">
      <alignment horizontal="center" vertical="center" wrapText="1"/>
    </xf>
    <xf numFmtId="9" fontId="8" fillId="10" borderId="2" applyAlignment="1" pivotButton="0" quotePrefix="0" xfId="0">
      <alignment horizontal="center" vertical="center"/>
    </xf>
    <xf numFmtId="9" fontId="8" fillId="11" borderId="2" applyAlignment="1" pivotButton="0" quotePrefix="0" xfId="0">
      <alignment horizontal="center" vertical="center"/>
    </xf>
    <xf numFmtId="0" fontId="7" fillId="10" borderId="2" applyAlignment="1" pivotButton="0" quotePrefix="0" xfId="0">
      <alignment horizontal="center" vertical="center"/>
    </xf>
    <xf numFmtId="2" fontId="8" fillId="10" borderId="2" applyAlignment="1" pivotButton="0" quotePrefix="0" xfId="0">
      <alignment horizontal="center" vertical="center"/>
    </xf>
    <xf numFmtId="0" fontId="7" fillId="11" borderId="2" applyAlignment="1" pivotButton="0" quotePrefix="0" xfId="0">
      <alignment horizontal="center" vertical="center"/>
    </xf>
    <xf numFmtId="2" fontId="8" fillId="11" borderId="2" applyAlignment="1" pivotButton="0" quotePrefix="0" xfId="0">
      <alignment horizontal="center" vertical="center"/>
    </xf>
    <xf numFmtId="0" fontId="12" fillId="12" borderId="0" applyAlignment="1" pivotButton="0" quotePrefix="0" xfId="0">
      <alignment horizontal="general" vertical="bottom"/>
    </xf>
    <xf numFmtId="9" fontId="13" fillId="12" borderId="0" applyAlignment="1" pivotButton="0" quotePrefix="0" xfId="0">
      <alignment horizontal="general" vertical="bottom"/>
    </xf>
    <xf numFmtId="0" fontId="0" fillId="12" borderId="0" applyAlignment="1" pivotButton="0" quotePrefix="0" xfId="0">
      <alignment horizontal="general" vertical="bottom"/>
    </xf>
    <xf numFmtId="2" fontId="14" fillId="12" borderId="0" applyAlignment="1" pivotButton="0" quotePrefix="0" xfId="0">
      <alignment horizontal="general" vertical="bottom"/>
    </xf>
    <xf numFmtId="165" fontId="7" fillId="10" borderId="2" applyAlignment="1" pivotButton="0" quotePrefix="0" xfId="0">
      <alignment horizontal="center" vertical="center"/>
    </xf>
    <xf numFmtId="168" fontId="8" fillId="10" borderId="2" applyAlignment="1" pivotButton="0" quotePrefix="0" xfId="0">
      <alignment horizontal="center" vertical="center"/>
    </xf>
    <xf numFmtId="165" fontId="7" fillId="11" borderId="2" applyAlignment="1" pivotButton="0" quotePrefix="0" xfId="0">
      <alignment horizontal="center" vertical="center"/>
    </xf>
    <xf numFmtId="168" fontId="8" fillId="11" borderId="2" applyAlignment="1" pivotButton="0" quotePrefix="0" xfId="0">
      <alignment horizontal="center" vertical="center"/>
    </xf>
    <xf numFmtId="0" fontId="10" fillId="4" borderId="7" applyAlignment="1" pivotButton="0" quotePrefix="0" xfId="0">
      <alignment horizontal="left" vertical="center"/>
    </xf>
    <xf numFmtId="0" fontId="10" fillId="4" borderId="8" applyAlignment="1" pivotButton="0" quotePrefix="0" xfId="0">
      <alignment horizontal="left" vertical="center"/>
    </xf>
    <xf numFmtId="0" fontId="10" fillId="4" borderId="9" applyAlignment="1" pivotButton="0" quotePrefix="0" xfId="0">
      <alignment horizontal="left" vertical="center"/>
    </xf>
    <xf numFmtId="0" fontId="5" fillId="10" borderId="0" applyAlignment="1" pivotButton="0" quotePrefix="0" xfId="0">
      <alignment horizontal="general" vertical="bottom"/>
    </xf>
    <xf numFmtId="0" fontId="8" fillId="10" borderId="0" applyAlignment="1" pivotButton="0" quotePrefix="0" xfId="0">
      <alignment horizontal="general" vertical="bottom"/>
    </xf>
    <xf numFmtId="0" fontId="15" fillId="10" borderId="0" applyAlignment="1" pivotButton="0" quotePrefix="0" xfId="0">
      <alignment horizontal="general" vertical="bottom"/>
    </xf>
    <xf numFmtId="0" fontId="15" fillId="10" borderId="0" applyAlignment="1" pivotButton="0" quotePrefix="0" xfId="0">
      <alignment horizontal="general" vertical="bottom"/>
    </xf>
    <xf numFmtId="0" fontId="8" fillId="10" borderId="0" applyAlignment="1" pivotButton="0" quotePrefix="0" xfId="0">
      <alignment horizontal="general" vertical="bottom"/>
    </xf>
    <xf numFmtId="0" fontId="0" fillId="10" borderId="0" applyAlignment="1" pivotButton="0" quotePrefix="0" xfId="0">
      <alignment horizontal="general" vertical="bottom"/>
    </xf>
    <xf numFmtId="0" fontId="5" fillId="1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0" fillId="2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/>
    </xf>
    <xf numFmtId="0" fontId="6" fillId="4" borderId="0" applyAlignment="1" pivotButton="0" quotePrefix="0" xfId="0">
      <alignment horizontal="center" vertical="center"/>
    </xf>
    <xf numFmtId="0" fontId="6" fillId="5" borderId="0" applyAlignment="1" pivotButton="0" quotePrefix="0" xfId="0">
      <alignment horizontal="center" vertical="center"/>
    </xf>
    <xf numFmtId="0" fontId="6" fillId="6" borderId="0" applyAlignment="1" pivotButton="0" quotePrefix="0" xfId="0">
      <alignment horizontal="center" vertical="center"/>
    </xf>
    <xf numFmtId="0" fontId="6" fillId="7" borderId="0" applyAlignment="1" pivotButton="0" quotePrefix="0" xfId="0">
      <alignment horizontal="center" vertical="center"/>
    </xf>
    <xf numFmtId="0" fontId="6" fillId="8" borderId="0" applyAlignment="1" pivotButton="0" quotePrefix="0" xfId="0">
      <alignment horizontal="center" vertical="center"/>
    </xf>
    <xf numFmtId="0" fontId="6" fillId="3" borderId="1" applyAlignment="1" pivotButton="0" quotePrefix="0" xfId="0">
      <alignment horizontal="center" vertical="center" wrapText="1"/>
    </xf>
    <xf numFmtId="0" fontId="7" fillId="9" borderId="2" applyAlignment="1" pivotButton="0" quotePrefix="0" xfId="0">
      <alignment horizontal="center" vertical="center"/>
    </xf>
    <xf numFmtId="164" fontId="7" fillId="9" borderId="2" applyAlignment="1" pivotButton="0" quotePrefix="0" xfId="0">
      <alignment horizontal="center" vertical="center"/>
    </xf>
    <xf numFmtId="165" fontId="7" fillId="9" borderId="2" applyAlignment="1" pivotButton="0" quotePrefix="0" xfId="0">
      <alignment horizontal="center" vertical="center"/>
    </xf>
    <xf numFmtId="164" fontId="8" fillId="10" borderId="2" applyAlignment="1" pivotButton="0" quotePrefix="0" xfId="0">
      <alignment horizontal="center" vertical="center"/>
    </xf>
    <xf numFmtId="166" fontId="8" fillId="10" borderId="2" applyAlignment="1" pivotButton="0" quotePrefix="0" xfId="0">
      <alignment horizontal="center" vertical="center"/>
    </xf>
    <xf numFmtId="165" fontId="8" fillId="10" borderId="2" applyAlignment="1" pivotButton="0" quotePrefix="0" xfId="0">
      <alignment horizontal="center" vertical="center"/>
    </xf>
    <xf numFmtId="0" fontId="8" fillId="10" borderId="2" applyAlignment="1" pivotButton="0" quotePrefix="0" xfId="0">
      <alignment horizontal="center" vertical="center"/>
    </xf>
    <xf numFmtId="167" fontId="8" fillId="10" borderId="2" applyAlignment="1" pivotButton="0" quotePrefix="0" xfId="0">
      <alignment horizontal="center" vertical="center"/>
    </xf>
    <xf numFmtId="164" fontId="8" fillId="11" borderId="2" applyAlignment="1" pivotButton="0" quotePrefix="0" xfId="0">
      <alignment horizontal="center" vertical="center"/>
    </xf>
    <xf numFmtId="166" fontId="8" fillId="11" borderId="2" applyAlignment="1" pivotButton="0" quotePrefix="0" xfId="0">
      <alignment horizontal="center" vertical="center"/>
    </xf>
    <xf numFmtId="165" fontId="8" fillId="11" borderId="2" applyAlignment="1" pivotButton="0" quotePrefix="0" xfId="0">
      <alignment horizontal="center" vertical="center"/>
    </xf>
    <xf numFmtId="0" fontId="8" fillId="11" borderId="2" applyAlignment="1" pivotButton="0" quotePrefix="0" xfId="0">
      <alignment horizontal="center" vertical="center"/>
    </xf>
    <xf numFmtId="167" fontId="8" fillId="11" borderId="2" applyAlignment="1" pivotButton="0" quotePrefix="0" xfId="0">
      <alignment horizontal="center" vertical="center"/>
    </xf>
    <xf numFmtId="0" fontId="10" fillId="3" borderId="3" applyAlignment="1" pivotButton="0" quotePrefix="0" xfId="0">
      <alignment horizontal="left" vertical="center"/>
    </xf>
    <xf numFmtId="0" fontId="10" fillId="3" borderId="4" applyAlignment="1" pivotButton="0" quotePrefix="0" xfId="0">
      <alignment horizontal="left" vertical="center"/>
    </xf>
    <xf numFmtId="0" fontId="10" fillId="3" borderId="5" applyAlignment="1" pivotButton="0" quotePrefix="0" xfId="0">
      <alignment horizontal="left" vertical="center"/>
    </xf>
    <xf numFmtId="0" fontId="11" fillId="10" borderId="0" applyAlignment="1" pivotButton="0" quotePrefix="0" xfId="0">
      <alignment horizontal="general" vertical="bottom"/>
    </xf>
    <xf numFmtId="0" fontId="7" fillId="9" borderId="0" applyAlignment="1" pivotButton="0" quotePrefix="0" xfId="0">
      <alignment horizontal="general" vertical="bottom"/>
    </xf>
    <xf numFmtId="0" fontId="0" fillId="10" borderId="0" applyAlignment="1" pivotButton="0" quotePrefix="0" xfId="0">
      <alignment horizontal="general" vertical="bottom"/>
    </xf>
    <xf numFmtId="164" fontId="8" fillId="10" borderId="0" applyAlignment="1" pivotButton="0" quotePrefix="0" xfId="0">
      <alignment horizontal="general" vertical="bottom"/>
    </xf>
    <xf numFmtId="0" fontId="6" fillId="4" borderId="6" applyAlignment="1" pivotButton="0" quotePrefix="0" xfId="0">
      <alignment horizontal="center" vertical="center" wrapText="1"/>
    </xf>
    <xf numFmtId="9" fontId="8" fillId="10" borderId="2" applyAlignment="1" pivotButton="0" quotePrefix="0" xfId="0">
      <alignment horizontal="center" vertical="center"/>
    </xf>
    <xf numFmtId="9" fontId="8" fillId="11" borderId="2" applyAlignment="1" pivotButton="0" quotePrefix="0" xfId="0">
      <alignment horizontal="center" vertical="center"/>
    </xf>
    <xf numFmtId="0" fontId="7" fillId="10" borderId="2" applyAlignment="1" pivotButton="0" quotePrefix="0" xfId="0">
      <alignment horizontal="center" vertical="center"/>
    </xf>
    <xf numFmtId="2" fontId="8" fillId="10" borderId="2" applyAlignment="1" pivotButton="0" quotePrefix="0" xfId="0">
      <alignment horizontal="center" vertical="center"/>
    </xf>
    <xf numFmtId="0" fontId="7" fillId="11" borderId="2" applyAlignment="1" pivotButton="0" quotePrefix="0" xfId="0">
      <alignment horizontal="center" vertical="center"/>
    </xf>
    <xf numFmtId="2" fontId="8" fillId="11" borderId="2" applyAlignment="1" pivotButton="0" quotePrefix="0" xfId="0">
      <alignment horizontal="center" vertical="center"/>
    </xf>
    <xf numFmtId="0" fontId="12" fillId="12" borderId="0" applyAlignment="1" pivotButton="0" quotePrefix="0" xfId="0">
      <alignment horizontal="general" vertical="bottom"/>
    </xf>
    <xf numFmtId="9" fontId="13" fillId="12" borderId="0" applyAlignment="1" pivotButton="0" quotePrefix="0" xfId="0">
      <alignment horizontal="general" vertical="bottom"/>
    </xf>
    <xf numFmtId="0" fontId="0" fillId="12" borderId="0" applyAlignment="1" pivotButton="0" quotePrefix="0" xfId="0">
      <alignment horizontal="general" vertical="bottom"/>
    </xf>
    <xf numFmtId="2" fontId="14" fillId="12" borderId="0" applyAlignment="1" pivotButton="0" quotePrefix="0" xfId="0">
      <alignment horizontal="general" vertical="bottom"/>
    </xf>
    <xf numFmtId="165" fontId="7" fillId="10" borderId="2" applyAlignment="1" pivotButton="0" quotePrefix="0" xfId="0">
      <alignment horizontal="center" vertical="center"/>
    </xf>
    <xf numFmtId="168" fontId="8" fillId="10" borderId="2" applyAlignment="1" pivotButton="0" quotePrefix="0" xfId="0">
      <alignment horizontal="center" vertical="center"/>
    </xf>
    <xf numFmtId="165" fontId="7" fillId="11" borderId="2" applyAlignment="1" pivotButton="0" quotePrefix="0" xfId="0">
      <alignment horizontal="center" vertical="center"/>
    </xf>
    <xf numFmtId="168" fontId="8" fillId="11" borderId="2" applyAlignment="1" pivotButton="0" quotePrefix="0" xfId="0">
      <alignment horizontal="center" vertical="center"/>
    </xf>
    <xf numFmtId="0" fontId="10" fillId="4" borderId="7" applyAlignment="1" pivotButton="0" quotePrefix="0" xfId="0">
      <alignment horizontal="left" vertical="center"/>
    </xf>
    <xf numFmtId="0" fontId="10" fillId="4" borderId="8" applyAlignment="1" pivotButton="0" quotePrefix="0" xfId="0">
      <alignment horizontal="left" vertical="center"/>
    </xf>
    <xf numFmtId="0" fontId="10" fillId="4" borderId="9" applyAlignment="1" pivotButton="0" quotePrefix="0" xfId="0">
      <alignment horizontal="left" vertical="center"/>
    </xf>
    <xf numFmtId="0" fontId="5" fillId="10" borderId="0" applyAlignment="1" pivotButton="0" quotePrefix="0" xfId="0">
      <alignment horizontal="general" vertical="bottom"/>
    </xf>
    <xf numFmtId="0" fontId="8" fillId="10" borderId="0" applyAlignment="1" pivotButton="0" quotePrefix="0" xfId="0">
      <alignment horizontal="general" vertical="bottom"/>
    </xf>
    <xf numFmtId="0" fontId="15" fillId="10" borderId="0" applyAlignment="1" pivotButton="0" quotePrefix="0" xfId="0">
      <alignment horizontal="general" vertical="bottom"/>
    </xf>
    <xf numFmtId="166" fontId="7" fillId="9" borderId="2" applyAlignment="1" pivotButton="0" quotePrefix="0" xfId="0">
      <alignment horizontal="center" vertical="center"/>
    </xf>
    <xf numFmtId="0" fontId="6" fillId="3" borderId="1" applyAlignment="1" applyProtection="1" pivotButton="0" quotePrefix="0" xfId="0">
      <alignment horizontal="center" vertical="center" wrapText="1"/>
      <protection locked="0" hidden="0"/>
    </xf>
    <xf numFmtId="0" fontId="7" fillId="9" borderId="2" applyAlignment="1" applyProtection="1" pivotButton="0" quotePrefix="0" xfId="0">
      <alignment horizontal="center" vertical="center"/>
      <protection locked="0" hidden="0"/>
    </xf>
    <xf numFmtId="164" fontId="7" fillId="9" borderId="2" applyAlignment="1" applyProtection="1" pivotButton="0" quotePrefix="0" xfId="0">
      <alignment horizontal="center" vertical="center"/>
      <protection locked="0" hidden="0"/>
    </xf>
    <xf numFmtId="165" fontId="7" fillId="9" borderId="2" applyAlignment="1" applyProtection="1" pivotButton="0" quotePrefix="0" xfId="0">
      <alignment horizontal="center" vertical="center"/>
      <protection locked="0" hidden="0"/>
    </xf>
    <xf numFmtId="164" fontId="8" fillId="10" borderId="2" applyAlignment="1" applyProtection="1" pivotButton="0" quotePrefix="0" xfId="0">
      <alignment horizontal="center" vertical="center"/>
      <protection locked="0" hidden="0"/>
    </xf>
    <xf numFmtId="164" fontId="8" fillId="11" borderId="2" applyAlignment="1" applyProtection="1" pivotButton="0" quotePrefix="0" xfId="0">
      <alignment horizontal="center" vertical="center"/>
      <protection locked="0" hidden="0"/>
    </xf>
    <xf numFmtId="0" fontId="7" fillId="9" borderId="0" applyAlignment="1" applyProtection="1" pivotButton="0" quotePrefix="0" xfId="0">
      <alignment horizontal="general" vertical="bottom"/>
      <protection locked="0" hidden="0"/>
    </xf>
    <xf numFmtId="169" fontId="7" fillId="9" borderId="2" applyAlignment="1" pivotButton="0" quotePrefix="0" xfId="0">
      <alignment horizontal="center" vertical="center"/>
    </xf>
    <xf numFmtId="0" fontId="7" fillId="10" borderId="2" applyAlignment="1" applyProtection="1" pivotButton="0" quotePrefix="0" xfId="0">
      <alignment horizontal="center" vertical="center"/>
      <protection locked="0" hidden="0"/>
    </xf>
    <xf numFmtId="0" fontId="7" fillId="11" borderId="2" applyAlignment="1" applyProtection="1" pivotButton="0" quotePrefix="0" xfId="0">
      <alignment horizontal="center" vertical="center"/>
      <protection locked="0" hidden="0"/>
    </xf>
    <xf numFmtId="0" fontId="8" fillId="11" borderId="2" applyAlignment="1" applyProtection="1" pivotButton="0" quotePrefix="0" xfId="0">
      <alignment horizontal="center" vertical="center"/>
      <protection locked="0" hidden="0"/>
    </xf>
    <xf numFmtId="0" fontId="8" fillId="10" borderId="2" applyAlignment="1" applyProtection="1" pivotButton="0" quotePrefix="0" xfId="0">
      <alignment horizontal="center" vertical="center"/>
      <protection locked="0" hidden="0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dxfs count="8">
    <dxf>
      <font>
        <color rgb="FF00A878"/>
      </font>
      <fill>
        <patternFill>
          <bgColor rgb="FFE6F9F1"/>
        </patternFill>
      </fill>
    </dxf>
    <dxf>
      <font>
        <color rgb="FFE63946"/>
      </font>
      <fill>
        <patternFill>
          <bgColor rgb="FFFDE8EA"/>
        </patternFill>
      </fill>
    </dxf>
    <dxf>
      <font>
        <b val="1"/>
        <color rgb="FF00A878"/>
      </font>
      <fill>
        <patternFill>
          <bgColor rgb="FFE6F9F1"/>
        </patternFill>
      </fill>
    </dxf>
    <dxf>
      <font>
        <b val="1"/>
        <color rgb="FFE63946"/>
      </font>
      <fill>
        <patternFill>
          <bgColor rgb="FFFDE8EA"/>
        </patternFill>
      </fill>
    </dxf>
    <dxf>
      <font>
        <b val="1"/>
        <color rgb="FFF7B731"/>
      </font>
      <fill>
        <patternFill>
          <bgColor rgb="FFFFF5E0"/>
        </patternFill>
      </fill>
    </dxf>
    <dxf>
      <font>
        <b val="1"/>
        <color rgb="FFFFFFFF"/>
      </font>
      <fill>
        <patternFill patternType="solid">
          <fgColor rgb="FF4CAF50"/>
          <bgColor rgb="FF4CAF50"/>
        </patternFill>
      </fill>
    </dxf>
    <dxf>
      <font>
        <b val="1"/>
        <color rgb="FF000000"/>
      </font>
      <fill>
        <patternFill patternType="solid">
          <fgColor rgb="FFFF9800"/>
          <bgColor rgb="FFFF9800"/>
        </patternFill>
      </fill>
    </dxf>
    <dxf>
      <font>
        <b val="1"/>
        <color rgb="FFFFFFFF"/>
      </font>
      <fill>
        <patternFill patternType="solid">
          <fgColor rgb="FFC7254E"/>
          <bgColor rgb="FFC7254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F7F8FA"/>
      <rgbColor rgb="FF7F8C9B"/>
      <rgbColor rgb="FF9999FF"/>
      <rgbColor rgb="FFE63946"/>
      <rgbColor rgb="FFFFF5E0"/>
      <rgbColor rgb="FFE6F9F1"/>
      <rgbColor rgb="FF660066"/>
      <rgbColor rgb="FFFF8080"/>
      <rgbColor rgb="FF0066CC"/>
      <rgbColor rgb="FFDFE3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BF0FF"/>
      <rgbColor rgb="FFF2F5FA"/>
      <rgbColor rgb="FFFFFFF0"/>
      <rgbColor rgb="FF99CCFF"/>
      <rgbColor rgb="FFFF99CC"/>
      <rgbColor rgb="FFCC99FF"/>
      <rgbColor rgb="FFFDE8EA"/>
      <rgbColor rgb="FF2D5BFF"/>
      <rgbColor rgb="FF33CCCC"/>
      <rgbColor rgb="FF99CC00"/>
      <rgbColor rgb="FFF7B731"/>
      <rgbColor rgb="FFFF9900"/>
      <rgbColor rgb="FFFF6600"/>
      <rgbColor rgb="FF6C5CE7"/>
      <rgbColor rgb="FF969696"/>
      <rgbColor rgb="FF003366"/>
      <rgbColor rgb="FF00A878"/>
      <rgbColor rgb="FF003300"/>
      <rgbColor rgb="FF1A1A2E"/>
      <rgbColor rgb="FF993300"/>
      <rgbColor rgb="FF993366"/>
      <rgbColor rgb="FF333399"/>
      <rgbColor rgb="FF2C3E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comments/comment1.xml><?xml version="1.0" encoding="utf-8"?>
<comments xmlns="http://schemas.openxmlformats.org/spreadsheetml/2006/main">
  <authors>
    <author>FBA Tool</author>
  </authors>
  <commentList>
    <comment ref="B5" authorId="0" shapeId="0">
      <text>
        <t>REQUIRED - ASIN
Amazon Standard Identification Number.
10-char code from the product listing URL.
Example: B09V3KXJPB</t>
      </text>
    </comment>
    <comment ref="C5" authorId="0" shapeId="0">
      <text>
        <t>REQUIRED - Product Name
Short descriptive name.
Example: Silicone Kitchen Utensil Set 12pc</t>
      </text>
    </comment>
    <comment ref="D5" authorId="0" shapeId="0">
      <text>
        <t>RECOMMENDED - Category
Amazon main category.
Example: Kitchen &amp; Dining</t>
      </text>
    </comment>
    <comment ref="E5" authorId="0" shapeId="0">
      <text>
        <t>RECOMMENDED - BSR Rank
Best Seller Rank from the listing.
Lower = more sales. Check main category.
Example: 5420</t>
      </text>
    </comment>
    <comment ref="F5" authorId="0" shapeId="0">
      <text>
        <t>IMPORTANT - Monthly Sales Est.
Estimated monthly unit sales.
Use Jungle Scout, Helium 10, or Keepa.
Example: 850</t>
      </text>
    </comment>
    <comment ref="G5" authorId="0" shapeId="0">
      <text>
        <t>RECOMMENDED - Competition Level
Select from dropdown:
• Low - Few sellers, easy to rank
• Medium - Some competition
• High - Many sellers, hard to rank
• Very High - Saturated market</t>
      </text>
    </comment>
    <comment ref="H5" authorId="0" shapeId="0">
      <text>
        <t>REQUIRED - Selling Price
Your target selling price on Amazon in USD.
Example: 29.99</t>
      </text>
    </comment>
    <comment ref="I5" authorId="0" shapeId="0">
      <text>
        <t>REQUIRED - FBA Fee
Amazon FBA fulfillment fee.
Use FBA Revenue Calculator.
Example: 5.40</t>
      </text>
    </comment>
    <comment ref="J5" authorId="0" shapeId="0">
      <text>
        <t>REQUIRED - Referral Fee
Amazon referral fee (usually 15%).
= Selling Price × 0.15
Example: 4.50</t>
      </text>
    </comment>
    <comment ref="K5" authorId="0" shapeId="0">
      <text>
        <t>OPTIONAL - Storage Fee
Monthly storage cost per unit.
Higher for oversized / Q4.
Example: 0.35</t>
      </text>
    </comment>
    <comment ref="L5" authorId="0" shapeId="0">
      <text>
        <t>OPTIONAL - Other Fees
Any additional fees (removal, labeling, etc.).
Example: 0.50</t>
      </text>
    </comment>
    <comment ref="M5" authorId="0" shapeId="0">
      <text>
        <t>AUTO-CALCULATED
Total Fees = FBA + Referral + Storage + Other.
Do not edit.</t>
      </text>
    </comment>
    <comment ref="N5" authorId="0" shapeId="0">
      <text>
        <t>REQUIRED - Supplier 1 Unit Cost
FOB price from supplier 1.
Example: 3.20</t>
      </text>
    </comment>
    <comment ref="O5" authorId="0" shapeId="0">
      <text>
        <t>REQUIRED - S1 Shipping per Unit
Freight cost allocated per unit.
Total shipping ÷ units per shipment.
Example: 0.80</t>
      </text>
    </comment>
    <comment ref="P5" authorId="0" shapeId="0">
      <text>
        <t>OPTIONAL - S1 Prep Cost
Labeling, poly-bagging, bundling per unit.
Example: 0.25</t>
      </text>
    </comment>
    <comment ref="Q5" authorId="0" shapeId="0">
      <text>
        <t>OPTIONAL - S1 Customs per Unit
Import duty + customs clearance per unit.
Example: 0.15</t>
      </text>
    </comment>
    <comment ref="R5" authorId="0" shapeId="0">
      <text>
        <t>OPTIONAL - S1 Packaging Cost
Custom packaging per unit.
Example: 0.30</t>
      </text>
    </comment>
    <comment ref="S5" authorId="0" shapeId="0">
      <text>
        <t>AUTO-CALCULATED
S1 Landed = sum of all S1 costs.
Do not edit.</t>
      </text>
    </comment>
    <comment ref="T5" authorId="0" shapeId="0">
      <text>
        <t>OPTIONAL - Supplier 2 Unit Cost
FOB price from a second supplier.
Leave blank if only 1 supplier.
Example: 3.50</t>
      </text>
    </comment>
    <comment ref="U5" authorId="0" shapeId="0">
      <text>
        <t>OPTIONAL - S2 Shipping per Unit
Same as S1 but for supplier 2.
Example: 0.90</t>
      </text>
    </comment>
    <comment ref="V5" authorId="0" shapeId="0">
      <text>
        <t>OPTIONAL - S2 Prep Cost
Example: 0.25</t>
      </text>
    </comment>
    <comment ref="W5" authorId="0" shapeId="0">
      <text>
        <t>OPTIONAL - S2 Customs per Unit
Example: 0.15</t>
      </text>
    </comment>
    <comment ref="X5" authorId="0" shapeId="0">
      <text>
        <t>OPTIONAL - S2 Packaging
Example: 0.30</t>
      </text>
    </comment>
    <comment ref="Y5" authorId="0" shapeId="0">
      <text>
        <t>AUTO-CALCULATED
S2 Landed = sum of all S2 costs.
Do not edit.</t>
      </text>
    </comment>
    <comment ref="Z5" authorId="0" shapeId="0">
      <text>
        <t>AUTO-CALCULATED
Best Landed = lower of S1 vs S2.
Do not edit.</t>
      </text>
    </comment>
    <comment ref="AA5" authorId="0" shapeId="0">
      <text>
        <t>AUTO-CALCULATED
Net Profit = Price - Total Fees - Best Landed.
Do not edit.</t>
      </text>
    </comment>
    <comment ref="AB5" authorId="0" shapeId="0">
      <text>
        <t>AUTO-CALCULATED
ROI = Net Profit ÷ Best Landed Cost.
&gt;50% = green, &lt;20% = red.
Do not edit.</t>
      </text>
    </comment>
    <comment ref="AC5" authorId="0" shapeId="0">
      <text>
        <t>AUTO-CALCULATED
Margin = Net Profit ÷ Selling Price.
Do not edit.</t>
      </text>
    </comment>
    <comment ref="AD5" authorId="0" shapeId="0">
      <text>
        <t>AUTO-CALCULATED
Monthly Profit = Net Profit × Monthly Sales.
Do not edit.</t>
      </text>
    </comment>
    <comment ref="AE5" authorId="0" shapeId="0">
      <text>
        <t>INPUT - Score (1-100)
Your overall product score.
Consider: demand, competition, margin, risk.
Example: 75</t>
      </text>
    </comment>
    <comment ref="AF5" authorId="0" shapeId="0">
      <text>
        <t>REQUIRED - Decision
Select from dropdown:
• BUY - Source and launch
• TEST - Order samples first
• SKIP - Pass on this product</t>
      </text>
    </comment>
    <comment ref="AG5" authorId="0" shapeId="0">
      <text>
        <t>INPUT - PPC Budget
Planned monthly PPC ad spend.
Example: 500</t>
      </text>
    </comment>
    <comment ref="AH5" authorId="0" shapeId="0">
      <text>
        <t>AUTO-CALCULATED
Break-Even ACOS = profit margin.
Max ACOS before losing money.
Do not edit.</t>
      </text>
    </comment>
    <comment ref="AI5" authorId="0" shapeId="0">
      <text>
        <t>AUTO-CALCULATED
Capital Needed = Landed × Monthly Sales.
Total investment to start.
Do not edit.</t>
      </text>
    </comment>
    <comment ref="AJ5" authorId="0" shapeId="0">
      <text>
        <t>AUTO-CALCULATED
Payback = Capital ÷ Monthly Profit.
Months to recover investment.
Do not edit.</t>
      </text>
    </comment>
  </commentList>
</comments>
</file>

<file path=xl/comments/comment2.xml><?xml version="1.0" encoding="utf-8"?>
<comments xmlns="http://schemas.openxmlformats.org/spreadsheetml/2006/main">
  <authors>
    <author>FBA Tool</author>
  </authors>
  <commentList>
    <comment ref="C6" authorId="0" shapeId="0">
      <text>
        <t>INPUT - ASIN
Enter an ASIN from your Research Pipeline sheet.
The tool will auto-pull price and profit data.
Example: B09V3KXJPB</t>
      </text>
    </comment>
  </commentList>
</comments>
</file>

<file path=xl/comments/comment3.xml><?xml version="1.0" encoding="utf-8"?>
<comments xmlns="http://schemas.openxmlformats.org/spreadsheetml/2006/main">
  <authors>
    <author>FBA Tool</author>
  </authors>
  <commentList>
    <comment ref="B6" authorId="0" shapeId="0">
      <text>
        <t>CRITERIA
Evaluation criteria with weights.
Weights should total 100%.
You can adjust weights to match your priorities.</t>
      </text>
    </comment>
    <comment ref="C6" authorId="0" shapeId="0">
      <text>
        <t>WEIGHT
Importance of each criterion (0-100%).
All weights should sum to 100%.</t>
      </text>
    </comment>
    <comment ref="D6" authorId="0" shapeId="0">
      <text>
        <t>SUPPLIER 1 SCORE
Rate this supplier 1-10 on each criterion.
10 = best, 1 = worst.
Example: 8</t>
      </text>
    </comment>
    <comment ref="F6" authorId="0" shapeId="0">
      <text>
        <t>SUPPLIER 2 SCORE
Rate this supplier 1-10 on each criterion.
10 = best, 1 = worst.
Example: 6</t>
      </text>
    </comment>
    <comment ref="H6" authorId="0" shapeId="0">
      <text>
        <t>SUPPLIER 3 SCORE
Rate this supplier 1-10 on each criterion.
10 = best, 1 = worst.
Example: 7</t>
      </text>
    </comment>
  </commentList>
</comments>
</file>

<file path=xl/comments/comment4.xml><?xml version="1.0" encoding="utf-8"?>
<comments xmlns="http://schemas.openxmlformats.org/spreadsheetml/2006/main">
  <authors>
    <author>FBA Tool</author>
  </authors>
  <commentList>
    <comment ref="B6" authorId="0" shapeId="0">
      <text>
        <t>INPUT - ASIN
Enter product ASIN.
Example: B09V3KXJPB</t>
      </text>
    </comment>
    <comment ref="C6" authorId="0" shapeId="0">
      <text>
        <t>INPUT - Inventory Value
Total $ value of inventory held.
= Units in stock × unit cost.
Example: 4500</t>
      </text>
    </comment>
    <comment ref="D6" authorId="0" shapeId="0">
      <text>
        <t>INPUT - Monthly Revenue
Total sales revenue this month.
Get from Business Reports.
Example: 8500</t>
      </text>
    </comment>
    <comment ref="E6" authorId="0" shapeId="0">
      <text>
        <t>INPUT - Monthly Profit
Net profit this month after all costs.
Example: 2100</t>
      </text>
    </comment>
    <comment ref="F6" authorId="0" shapeId="0">
      <text>
        <t>AUTO-CALCULATED
Turnover Rate = (Revenue ÷ Inv Value) × 12.
Higher = faster moving inventory.
Do not edit.</t>
      </text>
    </comment>
    <comment ref="G6" authorId="0" shapeId="0">
      <text>
        <t>AUTO-CALCULATED
Payback = Inventory Value ÷ Monthly Profit.
Months to recoup investment.
Do not edit.</t>
      </text>
    </comment>
    <comment ref="H6" authorId="0" shapeId="0">
      <text>
        <t>AUTO-CALCULATED
Capital Efficiency = Profit ÷ Capital.
How hard your money works.
Do not edit.</t>
      </text>
    </comment>
  </commentList>
</comments>
</file>

<file path=xl/tables/table1.xml><?xml version="1.0" encoding="utf-8"?>
<table xmlns="http://schemas.openxmlformats.org/spreadsheetml/2006/main" id="1" name="ResearchPipeline" displayName="ResearchPipeline" ref="B5:AJ105" headerRowCount="1">
  <autoFilter ref="B5:AJ105"/>
  <tableColumns count="35">
    <tableColumn id="2" name="ASIN"/>
    <tableColumn id="3" name="Product Name"/>
    <tableColumn id="4" name="Category"/>
    <tableColumn id="5" name="BSR Rank"/>
    <tableColumn id="6" name="Monthly Sales Est."/>
    <tableColumn id="7" name="Competition Level"/>
    <tableColumn id="8" name="Selling Price ($)"/>
    <tableColumn id="9" name="FBA Fee ($)"/>
    <tableColumn id="10" name="Referral Fee ($)"/>
    <tableColumn id="11" name="Storage/mo ($)"/>
    <tableColumn id="12" name="Other Fees ($)"/>
    <tableColumn id="13" name="Total Fees ($)"/>
    <tableColumn id="14" name="S1: Unit Cost ($)"/>
    <tableColumn id="15" name="S1: Shipping/Unit ($)"/>
    <tableColumn id="16" name="S1: Prep Cost ($)"/>
    <tableColumn id="17" name="S1: Customs/Unit ($)"/>
    <tableColumn id="18" name="S1: Packaging ($)"/>
    <tableColumn id="19" name="S1: Landed Cost ($)"/>
    <tableColumn id="20" name="S2: Unit Cost ($)"/>
    <tableColumn id="21" name="S2: Shipping/Unit ($)"/>
    <tableColumn id="22" name="S2: Prep Cost ($)"/>
    <tableColumn id="23" name="S2: Customs/Unit ($)"/>
    <tableColumn id="24" name="S2: Packaging ($)"/>
    <tableColumn id="25" name="S2: Landed Cost ($)"/>
    <tableColumn id="26" name="Best Landed ($)"/>
    <tableColumn id="27" name="Net Profit ($)"/>
    <tableColumn id="28" name="ROI (%)"/>
    <tableColumn id="29" name="Margin (%)"/>
    <tableColumn id="30" name="Monthly Profit ($)"/>
    <tableColumn id="31" name="Score (1-100)"/>
    <tableColumn id="32" name="Decision"/>
    <tableColumn id="33" name="PPC Budget ($)"/>
    <tableColumn id="34" name="Break-Even ACOS"/>
    <tableColumn id="35" name="Capital Needed ($)"/>
    <tableColumn id="36" name="Payback (months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2.xml.rels><Relationships xmlns="http://schemas.openxmlformats.org/package/2006/relationships"><Relationship Type="http://schemas.openxmlformats.org/officeDocument/2006/relationships/comments" Target="/xl/comments/comment2.xml" Id="comments"/><Relationship Type="http://schemas.openxmlformats.org/officeDocument/2006/relationships/vmlDrawing" Target="/xl/drawings/commentsDrawing2.vml" Id="anysvml"/></Relationships>
</file>

<file path=xl/worksheets/_rels/sheet3.xml.rels><Relationships xmlns="http://schemas.openxmlformats.org/package/2006/relationships"><Relationship Type="http://schemas.openxmlformats.org/officeDocument/2006/relationships/comments" Target="/xl/comments/comment3.xml" Id="comments"/><Relationship Type="http://schemas.openxmlformats.org/officeDocument/2006/relationships/vmlDrawing" Target="/xl/drawings/commentsDrawing3.vml" Id="anysvml"/></Relationships>
</file>

<file path=xl/worksheets/_rels/sheet4.xml.rels><Relationships xmlns="http://schemas.openxmlformats.org/package/2006/relationships"><Relationship Type="http://schemas.openxmlformats.org/officeDocument/2006/relationships/comments" Target="/xl/comments/comment4.xml" Id="comments"/><Relationship Type="http://schemas.openxmlformats.org/officeDocument/2006/relationships/vmlDrawing" Target="/xl/drawings/commentsDrawing4.vml" Id="anysvml"/></Relationships>
</file>

<file path=xl/worksheets/sheet1.xml><?xml version="1.0" encoding="utf-8"?>
<worksheet xmlns="http://schemas.openxmlformats.org/spreadsheetml/2006/main">
  <sheetPr filterMode="0">
    <tabColor rgb="FF2D5BFF"/>
    <outlinePr summaryBelow="1" summaryRight="1"/>
    <pageSetUpPr fitToPage="0"/>
  </sheetPr>
  <dimension ref="A1:AL106"/>
  <sheetViews>
    <sheetView showFormulas="0" showGridLines="0" showRowColHeaders="1" showZeros="1" rightToLeft="0" tabSelected="1" showOutlineSymbols="1" defaultGridColor="1" view="normal" topLeftCell="A1" colorId="64" zoomScale="110" zoomScaleNormal="110" zoomScalePageLayoutView="100" workbookViewId="0">
      <pane xSplit="3" ySplit="5" topLeftCell="D6" activePane="bottomRight" state="frozen"/>
      <selection pane="topLeft" activeCell="A1" activeCellId="0" sqref="A1"/>
      <selection pane="topRight" activeCell="D1" activeCellId="0" sqref="D1"/>
      <selection pane="bottomLeft" activeCell="A6" activeCellId="0" sqref="A6"/>
      <selection pane="bottomRight" activeCell="A1" activeCellId="0" sqref="A1"/>
    </sheetView>
  </sheetViews>
  <sheetFormatPr baseColWidth="8" defaultColWidth="8.6796875" defaultRowHeight="15" customHeight="1" zeroHeight="0" outlineLevelRow="0"/>
  <cols>
    <col width="3" customWidth="1" style="57" min="1" max="1"/>
    <col width="14" customWidth="1" style="57" min="2" max="2"/>
    <col width="24" customWidth="1" style="57" min="3" max="3"/>
    <col width="14" customWidth="1" style="57" min="4" max="37"/>
  </cols>
  <sheetData>
    <row r="1" ht="15" customHeight="1" s="58">
      <c r="A1" s="59" t="n"/>
      <c r="B1" s="59" t="n"/>
      <c r="C1" s="59" t="n"/>
      <c r="D1" s="59" t="n"/>
      <c r="E1" s="59" t="n"/>
      <c r="F1" s="59" t="n"/>
      <c r="G1" s="59" t="n"/>
      <c r="H1" s="59" t="n"/>
      <c r="I1" s="59" t="n"/>
      <c r="J1" s="59" t="n"/>
      <c r="K1" s="59" t="n"/>
      <c r="L1" s="59" t="n"/>
      <c r="M1" s="59" t="n"/>
      <c r="N1" s="59" t="n"/>
      <c r="O1" s="59" t="n"/>
      <c r="P1" s="59" t="n"/>
      <c r="Q1" s="59" t="n"/>
      <c r="R1" s="59" t="n"/>
      <c r="S1" s="59" t="n"/>
      <c r="T1" s="59" t="n"/>
      <c r="U1" s="59" t="n"/>
      <c r="V1" s="59" t="n"/>
      <c r="W1" s="59" t="n"/>
      <c r="X1" s="59" t="n"/>
      <c r="Y1" s="59" t="n"/>
      <c r="Z1" s="59" t="n"/>
      <c r="AA1" s="59" t="n"/>
      <c r="AB1" s="59" t="n"/>
      <c r="AC1" s="59" t="n"/>
      <c r="AD1" s="59" t="n"/>
      <c r="AE1" s="59" t="n"/>
      <c r="AF1" s="59" t="n"/>
      <c r="AG1" s="59" t="n"/>
      <c r="AH1" s="59" t="n"/>
      <c r="AI1" s="59" t="n"/>
      <c r="AJ1" s="59" t="n"/>
      <c r="AK1" s="59" t="n"/>
      <c r="AL1" s="59" t="n"/>
    </row>
    <row r="2" ht="19.5" customHeight="1" s="58">
      <c r="A2" s="59" t="n"/>
      <c r="B2" s="60" t="inlineStr">
        <is>
          <t>FBA PRODUCT RESEARCH &amp; PROFIT ANALYZER</t>
        </is>
      </c>
      <c r="AK2" s="59" t="n"/>
      <c r="AL2" s="59" t="n"/>
    </row>
    <row r="3" ht="15" customHeight="1" s="58">
      <c r="A3" s="59" t="n"/>
      <c r="B3" s="61" t="inlineStr">
        <is>
          <t>Evaluate products with full landed cost, dual supplier comparison, and Buy/Test/Skip scoring</t>
        </is>
      </c>
      <c r="AK3" s="59" t="n"/>
      <c r="AL3" s="59" t="n"/>
    </row>
    <row r="4" ht="15" customHeight="1" s="58">
      <c r="A4" s="59" t="n"/>
      <c r="B4" s="62" t="inlineStr">
        <is>
          <t>PRODUCT INFO</t>
        </is>
      </c>
      <c r="H4" s="63" t="inlineStr">
        <is>
          <t>PRICING &amp; FEES</t>
        </is>
      </c>
      <c r="N4" s="64" t="inlineStr">
        <is>
          <t>SUPPLIER 1 - LANDED COST</t>
        </is>
      </c>
      <c r="T4" s="65" t="inlineStr">
        <is>
          <t>SUPPLIER 2 - LANDED COST</t>
        </is>
      </c>
      <c r="Z4" s="66" t="inlineStr">
        <is>
          <t>PROFITABILITY</t>
        </is>
      </c>
      <c r="AE4" s="67" t="inlineStr">
        <is>
          <t>DECISION &amp; SCORING</t>
        </is>
      </c>
      <c r="AK4" s="59" t="n"/>
      <c r="AL4" s="59" t="n"/>
    </row>
    <row r="5" ht="32.25" customHeight="1" s="58">
      <c r="A5" s="59" t="n"/>
      <c r="B5" s="111" t="inlineStr">
        <is>
          <t>ASIN</t>
        </is>
      </c>
      <c r="C5" s="111" t="inlineStr">
        <is>
          <t>Product Name</t>
        </is>
      </c>
      <c r="D5" s="111" t="inlineStr">
        <is>
          <t>Category</t>
        </is>
      </c>
      <c r="E5" s="111" t="inlineStr">
        <is>
          <t>BSR Rank</t>
        </is>
      </c>
      <c r="F5" s="111" t="inlineStr">
        <is>
          <t>Monthly Sales Est.</t>
        </is>
      </c>
      <c r="G5" s="111" t="inlineStr">
        <is>
          <t>Competition Level</t>
        </is>
      </c>
      <c r="H5" s="111" t="inlineStr">
        <is>
          <t>Selling Price ($)</t>
        </is>
      </c>
      <c r="I5" s="111" t="inlineStr">
        <is>
          <t>FBA Fee ($)</t>
        </is>
      </c>
      <c r="J5" s="111" t="inlineStr">
        <is>
          <t>Referral Fee ($)</t>
        </is>
      </c>
      <c r="K5" s="111" t="inlineStr">
        <is>
          <t>Storage/mo ($)</t>
        </is>
      </c>
      <c r="L5" s="111" t="inlineStr">
        <is>
          <t>Other Fees ($)</t>
        </is>
      </c>
      <c r="M5" s="68" t="inlineStr">
        <is>
          <t>Total Fees ($)</t>
        </is>
      </c>
      <c r="N5" s="111" t="inlineStr">
        <is>
          <t>S1: Unit Cost ($)</t>
        </is>
      </c>
      <c r="O5" s="111" t="inlineStr">
        <is>
          <t>S1: Shipping/Unit ($)</t>
        </is>
      </c>
      <c r="P5" s="111" t="inlineStr">
        <is>
          <t>S1: Prep Cost ($)</t>
        </is>
      </c>
      <c r="Q5" s="111" t="inlineStr">
        <is>
          <t>S1: Customs/Unit ($)</t>
        </is>
      </c>
      <c r="R5" s="111" t="inlineStr">
        <is>
          <t>S1: Packaging ($)</t>
        </is>
      </c>
      <c r="S5" s="68" t="inlineStr">
        <is>
          <t>S1: Landed Cost ($)</t>
        </is>
      </c>
      <c r="T5" s="111" t="inlineStr">
        <is>
          <t>S2: Unit Cost ($)</t>
        </is>
      </c>
      <c r="U5" s="111" t="inlineStr">
        <is>
          <t>S2: Shipping/Unit ($)</t>
        </is>
      </c>
      <c r="V5" s="111" t="inlineStr">
        <is>
          <t>S2: Prep Cost ($)</t>
        </is>
      </c>
      <c r="W5" s="111" t="inlineStr">
        <is>
          <t>S2: Customs/Unit ($)</t>
        </is>
      </c>
      <c r="X5" s="111" t="inlineStr">
        <is>
          <t>S2: Packaging ($)</t>
        </is>
      </c>
      <c r="Y5" s="68" t="inlineStr">
        <is>
          <t>S2: Landed Cost ($)</t>
        </is>
      </c>
      <c r="Z5" s="68" t="inlineStr">
        <is>
          <t>Best Landed ($)</t>
        </is>
      </c>
      <c r="AA5" s="68" t="inlineStr">
        <is>
          <t>Net Profit ($)</t>
        </is>
      </c>
      <c r="AB5" s="68" t="inlineStr">
        <is>
          <t>ROI (%)</t>
        </is>
      </c>
      <c r="AC5" s="68" t="inlineStr">
        <is>
          <t>Margin (%)</t>
        </is>
      </c>
      <c r="AD5" s="68" t="inlineStr">
        <is>
          <t>Monthly Profit ($)</t>
        </is>
      </c>
      <c r="AE5" s="68" t="inlineStr">
        <is>
          <t>Score (1-100)</t>
        </is>
      </c>
      <c r="AF5" s="68" t="inlineStr">
        <is>
          <t>Decision</t>
        </is>
      </c>
      <c r="AG5" s="68" t="inlineStr">
        <is>
          <t>PPC Budget ($)</t>
        </is>
      </c>
      <c r="AH5" s="68" t="inlineStr">
        <is>
          <t>Break-Even ACOS</t>
        </is>
      </c>
      <c r="AI5" s="68" t="inlineStr">
        <is>
          <t>Capital Needed ($)</t>
        </is>
      </c>
      <c r="AJ5" s="68" t="inlineStr">
        <is>
          <t>Payback (months)</t>
        </is>
      </c>
      <c r="AK5" s="59" t="n"/>
      <c r="AL5" s="59" t="n"/>
    </row>
    <row r="6" ht="15" customHeight="1" s="58">
      <c r="A6" s="59" t="n"/>
      <c r="B6" s="112" t="inlineStr">
        <is>
          <t>B09V3KXJPB</t>
        </is>
      </c>
      <c r="C6" s="112" t="inlineStr">
        <is>
          <t>32oz Insulated Water Bottle</t>
        </is>
      </c>
      <c r="D6" s="112" t="inlineStr">
        <is>
          <t>Sports &amp; Outdoors</t>
        </is>
      </c>
      <c r="E6" s="112" t="n">
        <v>3420</v>
      </c>
      <c r="F6" s="112" t="n">
        <v>850</v>
      </c>
      <c r="G6" s="112" t="inlineStr">
        <is>
          <t>Medium</t>
        </is>
      </c>
      <c r="H6" s="113" t="n">
        <v>29.99</v>
      </c>
      <c r="I6" s="113" t="n">
        <v>5.4</v>
      </c>
      <c r="J6" s="113" t="n">
        <v>4.5</v>
      </c>
      <c r="K6" s="113" t="n">
        <v>0.35</v>
      </c>
      <c r="L6" s="114" t="n">
        <v>0</v>
      </c>
      <c r="M6" s="72">
        <f>IF(H6="","",SUM(I6:L6))</f>
        <v/>
      </c>
      <c r="N6" s="113" t="n">
        <v>3.2</v>
      </c>
      <c r="O6" s="113" t="n">
        <v>0.8</v>
      </c>
      <c r="P6" s="113" t="n">
        <v>0.25</v>
      </c>
      <c r="Q6" s="113" t="n">
        <v>0.15</v>
      </c>
      <c r="R6" s="113" t="n">
        <v>0.3</v>
      </c>
      <c r="S6" s="72">
        <f>IF(N6="","",SUM(N6:R6))</f>
        <v/>
      </c>
      <c r="T6" s="113" t="n">
        <v>3.8</v>
      </c>
      <c r="U6" s="113" t="n">
        <v>1.1</v>
      </c>
      <c r="V6" s="113" t="n">
        <v>0.25</v>
      </c>
      <c r="W6" s="113" t="n">
        <v>0.2</v>
      </c>
      <c r="X6" s="113" t="n">
        <v>0.35</v>
      </c>
      <c r="Y6" s="72">
        <f>IF(T6="","",SUM(T6:X6))</f>
        <v/>
      </c>
      <c r="Z6" s="72">
        <f>IF(AND(S6="",Y6=""),"",IF(S6="",Y6,IF(Y6="",S6,MIN(S6,Y6))))</f>
        <v/>
      </c>
      <c r="AA6" s="72">
        <f>IF(OR(H6="",Z6=""),"",H6-M6-Z6)</f>
        <v/>
      </c>
      <c r="AB6" s="73">
        <f>IF(OR(Z6="",Z6=0),"",AA6/Z6)</f>
        <v/>
      </c>
      <c r="AC6" s="73">
        <f>IF(OR(H6="",H6=0),"",AA6/H6)</f>
        <v/>
      </c>
      <c r="AD6" s="74">
        <f>IF(OR(AA6="",F6=""),"",AA6*F6)</f>
        <v/>
      </c>
      <c r="AE6" s="75">
        <f>IF(OR(AB6="",AC6=""),"",MIN(100,ROUND(MIN(30,AB6*8)+MIN(25,AC6*50)+IF(E6="",10,IF(E6&lt;2000,20,IF(E6&lt;5000,15,IF(E6&lt;10000,10,5))))+IF(G6="Low",15,IF(G6="Medium",10,IF(G6="High",5,2)))+10,0)))</f>
        <v/>
      </c>
      <c r="AF6" s="69">
        <f>IF(AE6="","",IF(AE6&gt;=70,"BUY",IF(AE6&gt;=50,"TEST","SKIP")))</f>
        <v/>
      </c>
      <c r="AG6" s="118">
        <f>IF(OR(AF6="",AF6="SKIP",H6="",F6=""),0,ROUND(H6*F6*IF(AF6="BUY",0.02,0.015),0))</f>
        <v/>
      </c>
      <c r="AH6" s="110">
        <f>IF(OR(H6="",H6=0,AA6=""),"",AA6/H6)</f>
        <v/>
      </c>
      <c r="AI6" s="74">
        <f>IF(OR(Z6="",F6=""),"",Z6*F6)</f>
        <v/>
      </c>
      <c r="AJ6" s="76">
        <f>IF(OR(AI6="",AD6="",AD6=0),"",AI6/AD6)</f>
        <v/>
      </c>
      <c r="AK6" s="75" t="n"/>
      <c r="AL6" s="59" t="n"/>
    </row>
    <row r="7" ht="15" customHeight="1" s="58">
      <c r="A7" s="59" t="n"/>
      <c r="B7" s="112" t="inlineStr">
        <is>
          <t>B08N5WRWNW</t>
        </is>
      </c>
      <c r="C7" s="112" t="inlineStr">
        <is>
          <t>12-Piece Silicone Kitchen Set</t>
        </is>
      </c>
      <c r="D7" s="112" t="inlineStr">
        <is>
          <t>Kitchen &amp; Dining</t>
        </is>
      </c>
      <c r="E7" s="112" t="n">
        <v>1890</v>
      </c>
      <c r="F7" s="112" t="n">
        <v>1200</v>
      </c>
      <c r="G7" s="112" t="inlineStr">
        <is>
          <t>High</t>
        </is>
      </c>
      <c r="H7" s="113" t="n">
        <v>24.99</v>
      </c>
      <c r="I7" s="113" t="n">
        <v>4.9</v>
      </c>
      <c r="J7" s="113" t="n">
        <v>3.75</v>
      </c>
      <c r="K7" s="113" t="n">
        <v>0.4</v>
      </c>
      <c r="L7" s="114" t="n">
        <v>0</v>
      </c>
      <c r="M7" s="77">
        <f>IF(H7="","",SUM(I7:L7))</f>
        <v/>
      </c>
      <c r="N7" s="113" t="n">
        <v>2.8</v>
      </c>
      <c r="O7" s="113" t="n">
        <v>0.6</v>
      </c>
      <c r="P7" s="113" t="n">
        <v>0.2</v>
      </c>
      <c r="Q7" s="113" t="n">
        <v>0.1</v>
      </c>
      <c r="R7" s="113" t="n">
        <v>0.25</v>
      </c>
      <c r="S7" s="77">
        <f>IF(N7="","",SUM(N7:R7))</f>
        <v/>
      </c>
      <c r="T7" s="113" t="n">
        <v>3.1</v>
      </c>
      <c r="U7" s="113" t="n">
        <v>0.55</v>
      </c>
      <c r="V7" s="113" t="n">
        <v>0.2</v>
      </c>
      <c r="W7" s="113" t="n">
        <v>0.12</v>
      </c>
      <c r="X7" s="113" t="n">
        <v>0.2</v>
      </c>
      <c r="Y7" s="77">
        <f>IF(T7="","",SUM(T7:X7))</f>
        <v/>
      </c>
      <c r="Z7" s="77">
        <f>IF(AND(S7="",Y7=""),"",IF(S7="",Y7,IF(Y7="",S7,MIN(S7,Y7))))</f>
        <v/>
      </c>
      <c r="AA7" s="77">
        <f>IF(OR(H7="",Z7=""),"",H7-M7-Z7)</f>
        <v/>
      </c>
      <c r="AB7" s="78">
        <f>IF(OR(Z7="",Z7=0),"",AA7/Z7)</f>
        <v/>
      </c>
      <c r="AC7" s="78">
        <f>IF(OR(H7="",H7=0),"",AA7/H7)</f>
        <v/>
      </c>
      <c r="AD7" s="79">
        <f>IF(OR(AA7="",F7=""),"",AA7*F7)</f>
        <v/>
      </c>
      <c r="AE7" s="80">
        <f>IF(OR(AB7="",AC7=""),"",MIN(100,ROUND(MIN(30,AB7*8)+MIN(25,AC7*50)+IF(E7="",10,IF(E7&lt;2000,20,IF(E7&lt;5000,15,IF(E7&lt;10000,10,5))))+IF(G7="Low",15,IF(G7="Medium",10,IF(G7="High",5,2)))+10,0)))</f>
        <v/>
      </c>
      <c r="AF7" s="69">
        <f>IF(AE7="","",IF(AE7&gt;=70,"BUY",IF(AE7&gt;=50,"TEST","SKIP")))</f>
        <v/>
      </c>
      <c r="AG7" s="118">
        <f>IF(OR(AF7="",AF7="SKIP",H7="",F7=""),0,ROUND(H7*F7*IF(AF7="BUY",0.02,0.015),0))</f>
        <v/>
      </c>
      <c r="AH7" s="110">
        <f>IF(OR(H7="",H7=0,AA7=""),"",AA7/H7)</f>
        <v/>
      </c>
      <c r="AI7" s="79">
        <f>IF(OR(Z7="",F7=""),"",Z7*F7)</f>
        <v/>
      </c>
      <c r="AJ7" s="81">
        <f>IF(OR(AI7="",AD7="",AD7=0),"",AI7/AD7)</f>
        <v/>
      </c>
      <c r="AK7" s="80" t="n"/>
      <c r="AL7" s="59" t="n"/>
    </row>
    <row r="8" ht="15" customHeight="1" s="58">
      <c r="A8" s="59" t="n"/>
      <c r="B8" s="112" t="inlineStr">
        <is>
          <t>B07PQNHSMX</t>
        </is>
      </c>
      <c r="C8" s="112" t="inlineStr">
        <is>
          <t>Premium Yoga Mat 6mm</t>
        </is>
      </c>
      <c r="D8" s="112" t="inlineStr">
        <is>
          <t>Sports &amp; Outdoors</t>
        </is>
      </c>
      <c r="E8" s="112" t="n">
        <v>5670</v>
      </c>
      <c r="F8" s="112" t="n">
        <v>620</v>
      </c>
      <c r="G8" s="112" t="inlineStr">
        <is>
          <t>High</t>
        </is>
      </c>
      <c r="H8" s="113" t="n">
        <v>34.99</v>
      </c>
      <c r="I8" s="113" t="n">
        <v>7.2</v>
      </c>
      <c r="J8" s="113" t="n">
        <v>5.25</v>
      </c>
      <c r="K8" s="113" t="n">
        <v>0.45</v>
      </c>
      <c r="L8" s="114" t="n">
        <v>0</v>
      </c>
      <c r="M8" s="72">
        <f>IF(H8="","",SUM(I8:L8))</f>
        <v/>
      </c>
      <c r="N8" s="113" t="n">
        <v>4.5</v>
      </c>
      <c r="O8" s="113" t="n">
        <v>1.5</v>
      </c>
      <c r="P8" s="113" t="n">
        <v>0.3</v>
      </c>
      <c r="Q8" s="113" t="n">
        <v>0.25</v>
      </c>
      <c r="R8" s="113" t="n">
        <v>0.4</v>
      </c>
      <c r="S8" s="72">
        <f>IF(N8="","",SUM(N8:R8))</f>
        <v/>
      </c>
      <c r="T8" s="113" t="n">
        <v>5.2</v>
      </c>
      <c r="U8" s="113" t="n">
        <v>1.8</v>
      </c>
      <c r="V8" s="113" t="n">
        <v>0.3</v>
      </c>
      <c r="W8" s="113" t="n">
        <v>0.3</v>
      </c>
      <c r="X8" s="113" t="n">
        <v>0.45</v>
      </c>
      <c r="Y8" s="72">
        <f>IF(T8="","",SUM(T8:X8))</f>
        <v/>
      </c>
      <c r="Z8" s="72">
        <f>IF(AND(S8="",Y8=""),"",IF(S8="",Y8,IF(Y8="",S8,MIN(S8,Y8))))</f>
        <v/>
      </c>
      <c r="AA8" s="72">
        <f>IF(OR(H8="",Z8=""),"",H8-M8-Z8)</f>
        <v/>
      </c>
      <c r="AB8" s="73">
        <f>IF(OR(Z8="",Z8=0),"",AA8/Z8)</f>
        <v/>
      </c>
      <c r="AC8" s="73">
        <f>IF(OR(H8="",H8=0),"",AA8/H8)</f>
        <v/>
      </c>
      <c r="AD8" s="74">
        <f>IF(OR(AA8="",F8=""),"",AA8*F8)</f>
        <v/>
      </c>
      <c r="AE8" s="75">
        <f>IF(OR(AB8="",AC8=""),"",MIN(100,ROUND(MIN(30,AB8*8)+MIN(25,AC8*50)+IF(E8="",10,IF(E8&lt;2000,20,IF(E8&lt;5000,15,IF(E8&lt;10000,10,5))))+IF(G8="Low",15,IF(G8="Medium",10,IF(G8="High",5,2)))+10,0)))</f>
        <v/>
      </c>
      <c r="AF8" s="69">
        <f>IF(AE8="","",IF(AE8&gt;=70,"BUY",IF(AE8&gt;=50,"TEST","SKIP")))</f>
        <v/>
      </c>
      <c r="AG8" s="118">
        <f>IF(OR(AF8="",AF8="SKIP",H8="",F8=""),0,ROUND(H8*F8*IF(AF8="BUY",0.02,0.015),0))</f>
        <v/>
      </c>
      <c r="AH8" s="110">
        <f>IF(OR(H8="",H8=0,AA8=""),"",AA8/H8)</f>
        <v/>
      </c>
      <c r="AI8" s="74">
        <f>IF(OR(Z8="",F8=""),"",Z8*F8)</f>
        <v/>
      </c>
      <c r="AJ8" s="76">
        <f>IF(OR(AI8="",AD8="",AD8=0),"",AI8/AD8)</f>
        <v/>
      </c>
      <c r="AK8" s="75" t="n"/>
      <c r="AL8" s="59" t="n"/>
    </row>
    <row r="9" ht="15" customHeight="1" s="58">
      <c r="A9" s="59" t="n"/>
      <c r="B9" s="112" t="inlineStr">
        <is>
          <t>B09K2RTWXN</t>
        </is>
      </c>
      <c r="C9" s="112" t="inlineStr">
        <is>
          <t>iPhone 14 Pro Clear Case</t>
        </is>
      </c>
      <c r="D9" s="112" t="inlineStr">
        <is>
          <t>Cell Phone Accessories</t>
        </is>
      </c>
      <c r="E9" s="112" t="n">
        <v>890</v>
      </c>
      <c r="F9" s="112" t="n">
        <v>2400</v>
      </c>
      <c r="G9" s="112" t="inlineStr">
        <is>
          <t>Very High</t>
        </is>
      </c>
      <c r="H9" s="113" t="n">
        <v>12.99</v>
      </c>
      <c r="I9" s="113" t="n">
        <v>3.4</v>
      </c>
      <c r="J9" s="113" t="n">
        <v>1.95</v>
      </c>
      <c r="K9" s="113" t="n">
        <v>0.15</v>
      </c>
      <c r="L9" s="114" t="n">
        <v>0</v>
      </c>
      <c r="M9" s="77">
        <f>IF(H9="","",SUM(I9:L9))</f>
        <v/>
      </c>
      <c r="N9" s="113" t="n">
        <v>0.85</v>
      </c>
      <c r="O9" s="113" t="n">
        <v>0.2</v>
      </c>
      <c r="P9" s="113" t="n">
        <v>0.1</v>
      </c>
      <c r="Q9" s="113" t="n">
        <v>0.05</v>
      </c>
      <c r="R9" s="113" t="n">
        <v>0.15</v>
      </c>
      <c r="S9" s="77">
        <f>IF(N9="","",SUM(N9:R9))</f>
        <v/>
      </c>
      <c r="T9" s="113" t="n">
        <v>0.95</v>
      </c>
      <c r="U9" s="113" t="n">
        <v>0.25</v>
      </c>
      <c r="V9" s="113" t="n">
        <v>0.1</v>
      </c>
      <c r="W9" s="113" t="n">
        <v>0.08</v>
      </c>
      <c r="X9" s="113" t="n">
        <v>0.12</v>
      </c>
      <c r="Y9" s="77">
        <f>IF(T9="","",SUM(T9:X9))</f>
        <v/>
      </c>
      <c r="Z9" s="77">
        <f>IF(AND(S9="",Y9=""),"",IF(S9="",Y9,IF(Y9="",S9,MIN(S9,Y9))))</f>
        <v/>
      </c>
      <c r="AA9" s="77">
        <f>IF(OR(H9="",Z9=""),"",H9-M9-Z9)</f>
        <v/>
      </c>
      <c r="AB9" s="78">
        <f>IF(OR(Z9="",Z9=0),"",AA9/Z9)</f>
        <v/>
      </c>
      <c r="AC9" s="78">
        <f>IF(OR(H9="",H9=0),"",AA9/H9)</f>
        <v/>
      </c>
      <c r="AD9" s="79">
        <f>IF(OR(AA9="",F9=""),"",AA9*F9)</f>
        <v/>
      </c>
      <c r="AE9" s="80">
        <f>IF(OR(AB9="",AC9=""),"",MIN(100,ROUND(MIN(30,AB9*8)+MIN(25,AC9*50)+IF(E9="",10,IF(E9&lt;2000,20,IF(E9&lt;5000,15,IF(E9&lt;10000,10,5))))+IF(G9="Low",15,IF(G9="Medium",10,IF(G9="High",5,2)))+10,0)))</f>
        <v/>
      </c>
      <c r="AF9" s="69">
        <f>IF(AE9="","",IF(AE9&gt;=70,"BUY",IF(AE9&gt;=50,"TEST","SKIP")))</f>
        <v/>
      </c>
      <c r="AG9" s="118">
        <f>IF(OR(AF9="",AF9="SKIP",H9="",F9=""),0,ROUND(H9*F9*IF(AF9="BUY",0.02,0.015),0))</f>
        <v/>
      </c>
      <c r="AH9" s="110">
        <f>IF(OR(H9="",H9=0,AA9=""),"",AA9/H9)</f>
        <v/>
      </c>
      <c r="AI9" s="79">
        <f>IF(OR(Z9="",F9=""),"",Z9*F9)</f>
        <v/>
      </c>
      <c r="AJ9" s="81">
        <f>IF(OR(AI9="",AD9="",AD9=0),"",AI9/AD9)</f>
        <v/>
      </c>
      <c r="AK9" s="80" t="n"/>
      <c r="AL9" s="59" t="n"/>
    </row>
    <row r="10" ht="15" customHeight="1" s="58">
      <c r="A10" s="59" t="n"/>
      <c r="B10" s="112" t="inlineStr">
        <is>
          <t>B08QZ3R5YP</t>
        </is>
      </c>
      <c r="C10" s="112" t="inlineStr">
        <is>
          <t>Organic Baby Cream 8oz</t>
        </is>
      </c>
      <c r="D10" s="112" t="inlineStr">
        <is>
          <t>Baby Care</t>
        </is>
      </c>
      <c r="E10" s="112" t="n">
        <v>2340</v>
      </c>
      <c r="F10" s="112" t="n">
        <v>480</v>
      </c>
      <c r="G10" s="112" t="inlineStr">
        <is>
          <t>Low</t>
        </is>
      </c>
      <c r="H10" s="113" t="n">
        <v>18.99</v>
      </c>
      <c r="I10" s="113" t="n">
        <v>4.1</v>
      </c>
      <c r="J10" s="113" t="n">
        <v>2.85</v>
      </c>
      <c r="K10" s="113" t="n">
        <v>0.3</v>
      </c>
      <c r="L10" s="113" t="n">
        <v>0.5</v>
      </c>
      <c r="M10" s="72">
        <f>IF(H10="","",SUM(I10:L10))</f>
        <v/>
      </c>
      <c r="N10" s="113" t="n">
        <v>3.5</v>
      </c>
      <c r="O10" s="113" t="n">
        <v>0.9</v>
      </c>
      <c r="P10" s="113" t="n">
        <v>0.35</v>
      </c>
      <c r="Q10" s="113" t="n">
        <v>0.2</v>
      </c>
      <c r="R10" s="113" t="n">
        <v>0.6</v>
      </c>
      <c r="S10" s="72">
        <f>IF(N10="","",SUM(N10:R10))</f>
        <v/>
      </c>
      <c r="T10" s="113" t="n">
        <v>4.2</v>
      </c>
      <c r="U10" s="113" t="n">
        <v>1</v>
      </c>
      <c r="V10" s="113" t="n">
        <v>0.3</v>
      </c>
      <c r="W10" s="113" t="n">
        <v>0.25</v>
      </c>
      <c r="X10" s="113" t="n">
        <v>0.55</v>
      </c>
      <c r="Y10" s="72">
        <f>IF(T10="","",SUM(T10:X10))</f>
        <v/>
      </c>
      <c r="Z10" s="72">
        <f>IF(AND(S10="",Y10=""),"",IF(S10="",Y10,IF(Y10="",S10,MIN(S10,Y10))))</f>
        <v/>
      </c>
      <c r="AA10" s="72">
        <f>IF(OR(H10="",Z10=""),"",H10-M10-Z10)</f>
        <v/>
      </c>
      <c r="AB10" s="73">
        <f>IF(OR(Z10="",Z10=0),"",AA10/Z10)</f>
        <v/>
      </c>
      <c r="AC10" s="73">
        <f>IF(OR(H10="",H10=0),"",AA10/H10)</f>
        <v/>
      </c>
      <c r="AD10" s="74">
        <f>IF(OR(AA10="",F10=""),"",AA10*F10)</f>
        <v/>
      </c>
      <c r="AE10" s="75">
        <f>IF(OR(AB10="",AC10=""),"",MIN(100,ROUND(MIN(30,AB10*8)+MIN(25,AC10*50)+IF(E10="",10,IF(E10&lt;2000,20,IF(E10&lt;5000,15,IF(E10&lt;10000,10,5))))+IF(G10="Low",15,IF(G10="Medium",10,IF(G10="High",5,2)))+10,0)))</f>
        <v/>
      </c>
      <c r="AF10" s="69">
        <f>IF(AE10="","",IF(AE10&gt;=70,"BUY",IF(AE10&gt;=50,"TEST","SKIP")))</f>
        <v/>
      </c>
      <c r="AG10" s="118">
        <f>IF(OR(AF10="",AF10="SKIP",H10="",F10=""),0,ROUND(H10*F10*IF(AF10="BUY",0.02,0.015),0))</f>
        <v/>
      </c>
      <c r="AH10" s="110">
        <f>IF(OR(H10="",H10=0,AA10=""),"",AA10/H10)</f>
        <v/>
      </c>
      <c r="AI10" s="74">
        <f>IF(OR(Z10="",F10=""),"",Z10*F10)</f>
        <v/>
      </c>
      <c r="AJ10" s="76">
        <f>IF(OR(AI10="",AD10="",AD10=0),"",AI10/AD10)</f>
        <v/>
      </c>
      <c r="AK10" s="75" t="n"/>
      <c r="AL10" s="59" t="n"/>
    </row>
    <row r="11" ht="15" customHeight="1" s="58">
      <c r="A11" s="59" t="n"/>
      <c r="B11" s="112" t="inlineStr">
        <is>
          <t>B0BN2CK3YD</t>
        </is>
      </c>
      <c r="C11" s="112" t="inlineStr">
        <is>
          <t>LED Strip Lights 5M RGB</t>
        </is>
      </c>
      <c r="D11" s="112" t="inlineStr">
        <is>
          <t>Lighting</t>
        </is>
      </c>
      <c r="E11" s="112" t="n">
        <v>4560</v>
      </c>
      <c r="F11" s="112" t="n">
        <v>950</v>
      </c>
      <c r="G11" s="112" t="inlineStr">
        <is>
          <t>High</t>
        </is>
      </c>
      <c r="H11" s="113" t="n">
        <v>15.99</v>
      </c>
      <c r="I11" s="113" t="n">
        <v>3.8</v>
      </c>
      <c r="J11" s="113" t="n">
        <v>2.4</v>
      </c>
      <c r="K11" s="113" t="n">
        <v>0.2</v>
      </c>
      <c r="L11" s="114" t="n">
        <v>0</v>
      </c>
      <c r="M11" s="77">
        <f>IF(H11="","",SUM(I11:L11))</f>
        <v/>
      </c>
      <c r="N11" s="113" t="n">
        <v>1.8</v>
      </c>
      <c r="O11" s="113" t="n">
        <v>0.4</v>
      </c>
      <c r="P11" s="113" t="n">
        <v>0.15</v>
      </c>
      <c r="Q11" s="113" t="n">
        <v>0.1</v>
      </c>
      <c r="R11" s="113" t="n">
        <v>0.2</v>
      </c>
      <c r="S11" s="77">
        <f>IF(N11="","",SUM(N11:R11))</f>
        <v/>
      </c>
      <c r="T11" s="113" t="n">
        <v>2.1</v>
      </c>
      <c r="U11" s="113" t="n">
        <v>0.5</v>
      </c>
      <c r="V11" s="113" t="n">
        <v>0.15</v>
      </c>
      <c r="W11" s="113" t="n">
        <v>0.12</v>
      </c>
      <c r="X11" s="113" t="n">
        <v>0.18</v>
      </c>
      <c r="Y11" s="77">
        <f>IF(T11="","",SUM(T11:X11))</f>
        <v/>
      </c>
      <c r="Z11" s="77">
        <f>IF(AND(S11="",Y11=""),"",IF(S11="",Y11,IF(Y11="",S11,MIN(S11,Y11))))</f>
        <v/>
      </c>
      <c r="AA11" s="77">
        <f>IF(OR(H11="",Z11=""),"",H11-M11-Z11)</f>
        <v/>
      </c>
      <c r="AB11" s="78">
        <f>IF(OR(Z11="",Z11=0),"",AA11/Z11)</f>
        <v/>
      </c>
      <c r="AC11" s="78">
        <f>IF(OR(H11="",H11=0),"",AA11/H11)</f>
        <v/>
      </c>
      <c r="AD11" s="79">
        <f>IF(OR(AA11="",F11=""),"",AA11*F11)</f>
        <v/>
      </c>
      <c r="AE11" s="80">
        <f>IF(OR(AB11="",AC11=""),"",MIN(100,ROUND(MIN(30,AB11*8)+MIN(25,AC11*50)+IF(E11="",10,IF(E11&lt;2000,20,IF(E11&lt;5000,15,IF(E11&lt;10000,10,5))))+IF(G11="Low",15,IF(G11="Medium",10,IF(G11="High",5,2)))+10,0)))</f>
        <v/>
      </c>
      <c r="AF11" s="69">
        <f>IF(AE11="","",IF(AE11&gt;=70,"BUY",IF(AE11&gt;=50,"TEST","SKIP")))</f>
        <v/>
      </c>
      <c r="AG11" s="118">
        <f>IF(OR(AF11="",AF11="SKIP",H11="",F11=""),0,ROUND(H11*F11*IF(AF11="BUY",0.02,0.015),0))</f>
        <v/>
      </c>
      <c r="AH11" s="110">
        <f>IF(OR(H11="",H11=0,AA11=""),"",AA11/H11)</f>
        <v/>
      </c>
      <c r="AI11" s="79">
        <f>IF(OR(Z11="",F11=""),"",Z11*F11)</f>
        <v/>
      </c>
      <c r="AJ11" s="81">
        <f>IF(OR(AI11="",AD11="",AD11=0),"",AI11/AD11)</f>
        <v/>
      </c>
      <c r="AK11" s="80" t="n"/>
      <c r="AL11" s="59" t="n"/>
    </row>
    <row r="12" ht="15" customHeight="1" s="58">
      <c r="A12" s="59" t="n"/>
      <c r="B12" s="112" t="inlineStr">
        <is>
          <t>B0C3XYZABC</t>
        </is>
      </c>
      <c r="C12" s="112" t="inlineStr">
        <is>
          <t>Bamboo Cutting Board Set</t>
        </is>
      </c>
      <c r="D12" s="112" t="inlineStr">
        <is>
          <t>Kitchen &amp; Dining</t>
        </is>
      </c>
      <c r="E12" s="112" t="n">
        <v>7890</v>
      </c>
      <c r="F12" s="112" t="n">
        <v>380</v>
      </c>
      <c r="G12" s="112" t="inlineStr">
        <is>
          <t>Low</t>
        </is>
      </c>
      <c r="H12" s="113" t="n">
        <v>27.99</v>
      </c>
      <c r="I12" s="113" t="n">
        <v>5.8</v>
      </c>
      <c r="J12" s="113" t="n">
        <v>4.2</v>
      </c>
      <c r="K12" s="113" t="n">
        <v>0.5</v>
      </c>
      <c r="L12" s="114" t="n">
        <v>0</v>
      </c>
      <c r="M12" s="72">
        <f>IF(H12="","",SUM(I12:L12))</f>
        <v/>
      </c>
      <c r="N12" s="113" t="n">
        <v>4.8</v>
      </c>
      <c r="O12" s="113" t="n">
        <v>1.2</v>
      </c>
      <c r="P12" s="113" t="n">
        <v>0.25</v>
      </c>
      <c r="Q12" s="113" t="n">
        <v>0.3</v>
      </c>
      <c r="R12" s="113" t="n">
        <v>0.35</v>
      </c>
      <c r="S12" s="72">
        <f>IF(N12="","",SUM(N12:R12))</f>
        <v/>
      </c>
      <c r="T12" s="114" t="n"/>
      <c r="U12" s="114" t="n"/>
      <c r="V12" s="114" t="n"/>
      <c r="W12" s="114" t="n"/>
      <c r="X12" s="114" t="n"/>
      <c r="Y12" s="72">
        <f>IF(T12="","",SUM(T12:X12))</f>
        <v/>
      </c>
      <c r="Z12" s="72">
        <f>IF(AND(S12="",Y12=""),"",IF(S12="",Y12,IF(Y12="",S12,MIN(S12,Y12))))</f>
        <v/>
      </c>
      <c r="AA12" s="72">
        <f>IF(OR(H12="",Z12=""),"",H12-M12-Z12)</f>
        <v/>
      </c>
      <c r="AB12" s="73">
        <f>IF(OR(Z12="",Z12=0),"",AA12/Z12)</f>
        <v/>
      </c>
      <c r="AC12" s="73">
        <f>IF(OR(H12="",H12=0),"",AA12/H12)</f>
        <v/>
      </c>
      <c r="AD12" s="74">
        <f>IF(OR(AA12="",F12=""),"",AA12*F12)</f>
        <v/>
      </c>
      <c r="AE12" s="75">
        <f>IF(OR(AB12="",AC12=""),"",MIN(100,ROUND(MIN(30,AB12*8)+MIN(25,AC12*50)+IF(E12="",10,IF(E12&lt;2000,20,IF(E12&lt;5000,15,IF(E12&lt;10000,10,5))))+IF(G12="Low",15,IF(G12="Medium",10,IF(G12="High",5,2)))+10,0)))</f>
        <v/>
      </c>
      <c r="AF12" s="69">
        <f>IF(AE12="","",IF(AE12&gt;=70,"BUY",IF(AE12&gt;=50,"TEST","SKIP")))</f>
        <v/>
      </c>
      <c r="AG12" s="118">
        <f>IF(OR(AF12="",AF12="SKIP",H12="",F12=""),0,ROUND(H12*F12*IF(AF12="BUY",0.02,0.015),0))</f>
        <v/>
      </c>
      <c r="AH12" s="110">
        <f>IF(OR(H12="",H12=0,AA12=""),"",AA12/H12)</f>
        <v/>
      </c>
      <c r="AI12" s="74">
        <f>IF(OR(Z12="",F12=""),"",Z12*F12)</f>
        <v/>
      </c>
      <c r="AJ12" s="76">
        <f>IF(OR(AI12="",AD12="",AD12=0),"",AI12/AD12)</f>
        <v/>
      </c>
      <c r="AK12" s="75" t="n"/>
      <c r="AL12" s="59" t="n"/>
    </row>
    <row r="13" ht="15" customHeight="1" s="58">
      <c r="A13" s="59" t="n"/>
      <c r="B13" s="112" t="inlineStr">
        <is>
          <t>B0D4LMNOPQ</t>
        </is>
      </c>
      <c r="C13" s="112" t="inlineStr">
        <is>
          <t>Resistance Bands Set 5-Pack</t>
        </is>
      </c>
      <c r="D13" s="112" t="inlineStr">
        <is>
          <t>Sports &amp; Outdoors</t>
        </is>
      </c>
      <c r="E13" s="112" t="n">
        <v>3210</v>
      </c>
      <c r="F13" s="112" t="n">
        <v>720</v>
      </c>
      <c r="G13" s="112" t="inlineStr">
        <is>
          <t>Medium</t>
        </is>
      </c>
      <c r="H13" s="113" t="n">
        <v>16.99</v>
      </c>
      <c r="I13" s="113" t="n">
        <v>3.6</v>
      </c>
      <c r="J13" s="113" t="n">
        <v>2.55</v>
      </c>
      <c r="K13" s="113" t="n">
        <v>0.15</v>
      </c>
      <c r="L13" s="114" t="n">
        <v>0</v>
      </c>
      <c r="M13" s="77">
        <f>IF(H13="","",SUM(I13:L13))</f>
        <v/>
      </c>
      <c r="N13" s="113" t="n">
        <v>1.2</v>
      </c>
      <c r="O13" s="113" t="n">
        <v>0.3</v>
      </c>
      <c r="P13" s="113" t="n">
        <v>0.15</v>
      </c>
      <c r="Q13" s="113" t="n">
        <v>0.08</v>
      </c>
      <c r="R13" s="113" t="n">
        <v>0.2</v>
      </c>
      <c r="S13" s="77">
        <f>IF(N13="","",SUM(N13:R13))</f>
        <v/>
      </c>
      <c r="T13" s="113" t="n">
        <v>1.5</v>
      </c>
      <c r="U13" s="113" t="n">
        <v>0.35</v>
      </c>
      <c r="V13" s="113" t="n">
        <v>0.15</v>
      </c>
      <c r="W13" s="113" t="n">
        <v>0.1</v>
      </c>
      <c r="X13" s="113" t="n">
        <v>0.18</v>
      </c>
      <c r="Y13" s="77">
        <f>IF(T13="","",SUM(T13:X13))</f>
        <v/>
      </c>
      <c r="Z13" s="77">
        <f>IF(AND(S13="",Y13=""),"",IF(S13="",Y13,IF(Y13="",S13,MIN(S13,Y13))))</f>
        <v/>
      </c>
      <c r="AA13" s="77">
        <f>IF(OR(H13="",Z13=""),"",H13-M13-Z13)</f>
        <v/>
      </c>
      <c r="AB13" s="78">
        <f>IF(OR(Z13="",Z13=0),"",AA13/Z13)</f>
        <v/>
      </c>
      <c r="AC13" s="78">
        <f>IF(OR(H13="",H13=0),"",AA13/H13)</f>
        <v/>
      </c>
      <c r="AD13" s="79">
        <f>IF(OR(AA13="",F13=""),"",AA13*F13)</f>
        <v/>
      </c>
      <c r="AE13" s="80">
        <f>IF(OR(AB13="",AC13=""),"",MIN(100,ROUND(MIN(30,AB13*8)+MIN(25,AC13*50)+IF(E13="",10,IF(E13&lt;2000,20,IF(E13&lt;5000,15,IF(E13&lt;10000,10,5))))+IF(G13="Low",15,IF(G13="Medium",10,IF(G13="High",5,2)))+10,0)))</f>
        <v/>
      </c>
      <c r="AF13" s="69">
        <f>IF(AE13="","",IF(AE13&gt;=70,"BUY",IF(AE13&gt;=50,"TEST","SKIP")))</f>
        <v/>
      </c>
      <c r="AG13" s="118">
        <f>IF(OR(AF13="",AF13="SKIP",H13="",F13=""),0,ROUND(H13*F13*IF(AF13="BUY",0.02,0.015),0))</f>
        <v/>
      </c>
      <c r="AH13" s="110">
        <f>IF(OR(H13="",H13=0,AA13=""),"",AA13/H13)</f>
        <v/>
      </c>
      <c r="AI13" s="79">
        <f>IF(OR(Z13="",F13=""),"",Z13*F13)</f>
        <v/>
      </c>
      <c r="AJ13" s="81">
        <f>IF(OR(AI13="",AD13="",AD13=0),"",AI13/AD13)</f>
        <v/>
      </c>
      <c r="AK13" s="80" t="n"/>
      <c r="AL13" s="59" t="n"/>
    </row>
    <row r="14" ht="15" customHeight="1" s="58">
      <c r="A14" s="59" t="n"/>
      <c r="B14" s="112" t="n"/>
      <c r="C14" s="112" t="n"/>
      <c r="D14" s="112" t="n"/>
      <c r="E14" s="112" t="n"/>
      <c r="F14" s="112" t="n"/>
      <c r="G14" s="112" t="n"/>
      <c r="H14" s="112" t="n"/>
      <c r="I14" s="112" t="n"/>
      <c r="J14" s="112" t="n"/>
      <c r="K14" s="112" t="n"/>
      <c r="L14" s="112" t="n"/>
      <c r="M14" s="72">
        <f>IF(H14="","",SUM(I14:L14))</f>
        <v/>
      </c>
      <c r="N14" s="112" t="n"/>
      <c r="O14" s="112" t="n"/>
      <c r="P14" s="112" t="n"/>
      <c r="Q14" s="112" t="n"/>
      <c r="R14" s="112" t="n"/>
      <c r="S14" s="72">
        <f>IF(N14="","",SUM(N14:R14))</f>
        <v/>
      </c>
      <c r="T14" s="112" t="n"/>
      <c r="U14" s="112" t="n"/>
      <c r="V14" s="112" t="n"/>
      <c r="W14" s="112" t="n"/>
      <c r="X14" s="112" t="n"/>
      <c r="Y14" s="72">
        <f>IF(T14="","",SUM(T14:X14))</f>
        <v/>
      </c>
      <c r="Z14" s="72">
        <f>IF(AND(S14="",Y14=""),"",IF(S14="",Y14,IF(Y14="",S14,MIN(S14,Y14))))</f>
        <v/>
      </c>
      <c r="AA14" s="72">
        <f>IF(OR(H14="",Z14=""),"",H14-M14-Z14)</f>
        <v/>
      </c>
      <c r="AB14" s="73">
        <f>IF(OR(Z14="",Z14=0),"",AA14/Z14)</f>
        <v/>
      </c>
      <c r="AC14" s="73">
        <f>IF(OR(H14="",H14=0),"",AA14/H14)</f>
        <v/>
      </c>
      <c r="AD14" s="74">
        <f>IF(OR(AA14="",F14=""),"",AA14*F14)</f>
        <v/>
      </c>
      <c r="AE14" s="75">
        <f>IF(OR(AB14="",AC14=""),"",MIN(100,ROUND(MIN(30,AB14*8)+MIN(25,AC14*50)+IF(E14="",10,IF(E14&lt;2000,20,IF(E14&lt;5000,15,IF(E14&lt;10000,10,5))))+IF(G14="Low",15,IF(G14="Medium",10,IF(G14="High",5,2)))+10,0)))</f>
        <v/>
      </c>
      <c r="AF14" s="69">
        <f>IF(AE14="","",IF(AE14&gt;=70,"BUY",IF(AE14&gt;=50,"TEST","SKIP")))</f>
        <v/>
      </c>
      <c r="AG14" s="118">
        <f>IF(OR(AF14="",AF14="SKIP",H14="",F14=""),0,ROUND(H14*F14*IF(AF14="BUY",0.02,0.015),0))</f>
        <v/>
      </c>
      <c r="AH14" s="73">
        <f>IF(OR(H14="",H14=0,AA14=""),"",AA14/H14)</f>
        <v/>
      </c>
      <c r="AI14" s="74">
        <f>IF(OR(Z14="",F14=""),"",Z14*F14)</f>
        <v/>
      </c>
      <c r="AJ14" s="76">
        <f>IF(OR(AI14="",AD14="",AD14=0),"",AI14/AD14)</f>
        <v/>
      </c>
      <c r="AK14" s="75" t="n"/>
      <c r="AL14" s="59" t="n"/>
    </row>
    <row r="15" ht="15" customHeight="1" s="58">
      <c r="A15" s="59" t="n"/>
      <c r="B15" s="112" t="n"/>
      <c r="C15" s="112" t="n"/>
      <c r="D15" s="112" t="n"/>
      <c r="E15" s="112" t="n"/>
      <c r="F15" s="112" t="n"/>
      <c r="G15" s="112" t="n"/>
      <c r="H15" s="112" t="n"/>
      <c r="I15" s="112" t="n"/>
      <c r="J15" s="112" t="n"/>
      <c r="K15" s="112" t="n"/>
      <c r="L15" s="112" t="n"/>
      <c r="M15" s="77">
        <f>IF(H15="","",SUM(I15:L15))</f>
        <v/>
      </c>
      <c r="N15" s="112" t="n"/>
      <c r="O15" s="112" t="n"/>
      <c r="P15" s="112" t="n"/>
      <c r="Q15" s="112" t="n"/>
      <c r="R15" s="112" t="n"/>
      <c r="S15" s="77">
        <f>IF(N15="","",SUM(N15:R15))</f>
        <v/>
      </c>
      <c r="T15" s="112" t="n"/>
      <c r="U15" s="112" t="n"/>
      <c r="V15" s="112" t="n"/>
      <c r="W15" s="112" t="n"/>
      <c r="X15" s="112" t="n"/>
      <c r="Y15" s="77">
        <f>IF(T15="","",SUM(T15:X15))</f>
        <v/>
      </c>
      <c r="Z15" s="77">
        <f>IF(AND(S15="",Y15=""),"",IF(S15="",Y15,IF(Y15="",S15,MIN(S15,Y15))))</f>
        <v/>
      </c>
      <c r="AA15" s="77">
        <f>IF(OR(H15="",Z15=""),"",H15-M15-Z15)</f>
        <v/>
      </c>
      <c r="AB15" s="78">
        <f>IF(OR(Z15="",Z15=0),"",AA15/Z15)</f>
        <v/>
      </c>
      <c r="AC15" s="78">
        <f>IF(OR(H15="",H15=0),"",AA15/H15)</f>
        <v/>
      </c>
      <c r="AD15" s="79">
        <f>IF(OR(AA15="",F15=""),"",AA15*F15)</f>
        <v/>
      </c>
      <c r="AE15" s="80">
        <f>IF(OR(AB15="",AC15=""),"",MIN(100,ROUND(MIN(30,AB15*8)+MIN(25,AC15*50)+IF(E15="",10,IF(E15&lt;2000,20,IF(E15&lt;5000,15,IF(E15&lt;10000,10,5))))+IF(G15="Low",15,IF(G15="Medium",10,IF(G15="High",5,2)))+10,0)))</f>
        <v/>
      </c>
      <c r="AF15" s="69">
        <f>IF(AE15="","",IF(AE15&gt;=70,"BUY",IF(AE15&gt;=50,"TEST","SKIP")))</f>
        <v/>
      </c>
      <c r="AG15" s="118">
        <f>IF(OR(AF15="",AF15="SKIP",H15="",F15=""),0,ROUND(H15*F15*IF(AF15="BUY",0.02,0.015),0))</f>
        <v/>
      </c>
      <c r="AH15" s="78">
        <f>IF(OR(H15="",H15=0,AA15=""),"",AA15/H15)</f>
        <v/>
      </c>
      <c r="AI15" s="79">
        <f>IF(OR(Z15="",F15=""),"",Z15*F15)</f>
        <v/>
      </c>
      <c r="AJ15" s="81">
        <f>IF(OR(AI15="",AD15="",AD15=0),"",AI15/AD15)</f>
        <v/>
      </c>
      <c r="AK15" s="80" t="n"/>
      <c r="AL15" s="59" t="n"/>
    </row>
    <row r="16" ht="15" customHeight="1" s="58">
      <c r="A16" s="59" t="n"/>
      <c r="B16" s="112" t="n"/>
      <c r="C16" s="112" t="n"/>
      <c r="D16" s="112" t="n"/>
      <c r="E16" s="112" t="n"/>
      <c r="F16" s="112" t="n"/>
      <c r="G16" s="112" t="n"/>
      <c r="H16" s="112" t="n"/>
      <c r="I16" s="112" t="n"/>
      <c r="J16" s="112" t="n"/>
      <c r="K16" s="112" t="n"/>
      <c r="L16" s="112" t="n"/>
      <c r="M16" s="72">
        <f>IF(H16="","",SUM(I16:L16))</f>
        <v/>
      </c>
      <c r="N16" s="112" t="n"/>
      <c r="O16" s="112" t="n"/>
      <c r="P16" s="112" t="n"/>
      <c r="Q16" s="112" t="n"/>
      <c r="R16" s="112" t="n"/>
      <c r="S16" s="72">
        <f>IF(N16="","",SUM(N16:R16))</f>
        <v/>
      </c>
      <c r="T16" s="112" t="n"/>
      <c r="U16" s="112" t="n"/>
      <c r="V16" s="112" t="n"/>
      <c r="W16" s="112" t="n"/>
      <c r="X16" s="112" t="n"/>
      <c r="Y16" s="72">
        <f>IF(T16="","",SUM(T16:X16))</f>
        <v/>
      </c>
      <c r="Z16" s="72">
        <f>IF(AND(S16="",Y16=""),"",IF(S16="",Y16,IF(Y16="",S16,MIN(S16,Y16))))</f>
        <v/>
      </c>
      <c r="AA16" s="72">
        <f>IF(OR(H16="",Z16=""),"",H16-M16-Z16)</f>
        <v/>
      </c>
      <c r="AB16" s="73">
        <f>IF(OR(Z16="",Z16=0),"",AA16/Z16)</f>
        <v/>
      </c>
      <c r="AC16" s="73">
        <f>IF(OR(H16="",H16=0),"",AA16/H16)</f>
        <v/>
      </c>
      <c r="AD16" s="74">
        <f>IF(OR(AA16="",F16=""),"",AA16*F16)</f>
        <v/>
      </c>
      <c r="AE16" s="75">
        <f>IF(OR(AB16="",AC16=""),"",MIN(100,ROUND(MIN(30,AB16*8)+MIN(25,AC16*50)+IF(E16="",10,IF(E16&lt;2000,20,IF(E16&lt;5000,15,IF(E16&lt;10000,10,5))))+IF(G16="Low",15,IF(G16="Medium",10,IF(G16="High",5,2)))+10,0)))</f>
        <v/>
      </c>
      <c r="AF16" s="69">
        <f>IF(AE16="","",IF(AE16&gt;=70,"BUY",IF(AE16&gt;=50,"TEST","SKIP")))</f>
        <v/>
      </c>
      <c r="AG16" s="118">
        <f>IF(OR(AF16="",AF16="SKIP",H16="",F16=""),0,ROUND(H16*F16*IF(AF16="BUY",0.02,0.015),0))</f>
        <v/>
      </c>
      <c r="AH16" s="73">
        <f>IF(OR(H16="",H16=0,AA16=""),"",AA16/H16)</f>
        <v/>
      </c>
      <c r="AI16" s="74">
        <f>IF(OR(Z16="",F16=""),"",Z16*F16)</f>
        <v/>
      </c>
      <c r="AJ16" s="76">
        <f>IF(OR(AI16="",AD16="",AD16=0),"",AI16/AD16)</f>
        <v/>
      </c>
      <c r="AK16" s="75" t="n"/>
      <c r="AL16" s="59" t="n"/>
    </row>
    <row r="17" ht="15" customHeight="1" s="58">
      <c r="A17" s="59" t="n"/>
      <c r="B17" s="112" t="n"/>
      <c r="C17" s="112" t="n"/>
      <c r="D17" s="112" t="n"/>
      <c r="E17" s="112" t="n"/>
      <c r="F17" s="112" t="n"/>
      <c r="G17" s="112" t="n"/>
      <c r="H17" s="112" t="n"/>
      <c r="I17" s="112" t="n"/>
      <c r="J17" s="112" t="n"/>
      <c r="K17" s="112" t="n"/>
      <c r="L17" s="112" t="n"/>
      <c r="M17" s="77">
        <f>IF(H17="","",SUM(I17:L17))</f>
        <v/>
      </c>
      <c r="N17" s="112" t="n"/>
      <c r="O17" s="112" t="n"/>
      <c r="P17" s="112" t="n"/>
      <c r="Q17" s="112" t="n"/>
      <c r="R17" s="112" t="n"/>
      <c r="S17" s="77">
        <f>IF(N17="","",SUM(N17:R17))</f>
        <v/>
      </c>
      <c r="T17" s="112" t="n"/>
      <c r="U17" s="112" t="n"/>
      <c r="V17" s="112" t="n"/>
      <c r="W17" s="112" t="n"/>
      <c r="X17" s="112" t="n"/>
      <c r="Y17" s="77">
        <f>IF(T17="","",SUM(T17:X17))</f>
        <v/>
      </c>
      <c r="Z17" s="77">
        <f>IF(AND(S17="",Y17=""),"",IF(S17="",Y17,IF(Y17="",S17,MIN(S17,Y17))))</f>
        <v/>
      </c>
      <c r="AA17" s="77">
        <f>IF(OR(H17="",Z17=""),"",H17-M17-Z17)</f>
        <v/>
      </c>
      <c r="AB17" s="78">
        <f>IF(OR(Z17="",Z17=0),"",AA17/Z17)</f>
        <v/>
      </c>
      <c r="AC17" s="78">
        <f>IF(OR(H17="",H17=0),"",AA17/H17)</f>
        <v/>
      </c>
      <c r="AD17" s="79">
        <f>IF(OR(AA17="",F17=""),"",AA17*F17)</f>
        <v/>
      </c>
      <c r="AE17" s="80">
        <f>IF(OR(AB17="",AC17=""),"",MIN(100,ROUND(MIN(30,AB17*8)+MIN(25,AC17*50)+IF(E17="",10,IF(E17&lt;2000,20,IF(E17&lt;5000,15,IF(E17&lt;10000,10,5))))+IF(G17="Low",15,IF(G17="Medium",10,IF(G17="High",5,2)))+10,0)))</f>
        <v/>
      </c>
      <c r="AF17" s="69">
        <f>IF(AE17="","",IF(AE17&gt;=70,"BUY",IF(AE17&gt;=50,"TEST","SKIP")))</f>
        <v/>
      </c>
      <c r="AG17" s="118">
        <f>IF(OR(AF17="",AF17="SKIP",H17="",F17=""),0,ROUND(H17*F17*IF(AF17="BUY",0.02,0.015),0))</f>
        <v/>
      </c>
      <c r="AH17" s="78">
        <f>IF(OR(H17="",H17=0,AA17=""),"",AA17/H17)</f>
        <v/>
      </c>
      <c r="AI17" s="79">
        <f>IF(OR(Z17="",F17=""),"",Z17*F17)</f>
        <v/>
      </c>
      <c r="AJ17" s="81">
        <f>IF(OR(AI17="",AD17="",AD17=0),"",AI17/AD17)</f>
        <v/>
      </c>
      <c r="AK17" s="80" t="n"/>
      <c r="AL17" s="59" t="n"/>
    </row>
    <row r="18" ht="15" customHeight="1" s="58">
      <c r="A18" s="59" t="n"/>
      <c r="B18" s="112" t="n"/>
      <c r="C18" s="112" t="n"/>
      <c r="D18" s="112" t="n"/>
      <c r="E18" s="112" t="n"/>
      <c r="F18" s="112" t="n"/>
      <c r="G18" s="112" t="n"/>
      <c r="H18" s="112" t="n"/>
      <c r="I18" s="112" t="n"/>
      <c r="J18" s="112" t="n"/>
      <c r="K18" s="112" t="n"/>
      <c r="L18" s="112" t="n"/>
      <c r="M18" s="72">
        <f>IF(H18="","",SUM(I18:L18))</f>
        <v/>
      </c>
      <c r="N18" s="112" t="n"/>
      <c r="O18" s="112" t="n"/>
      <c r="P18" s="112" t="n"/>
      <c r="Q18" s="112" t="n"/>
      <c r="R18" s="112" t="n"/>
      <c r="S18" s="72">
        <f>IF(N18="","",SUM(N18:R18))</f>
        <v/>
      </c>
      <c r="T18" s="112" t="n"/>
      <c r="U18" s="112" t="n"/>
      <c r="V18" s="112" t="n"/>
      <c r="W18" s="112" t="n"/>
      <c r="X18" s="112" t="n"/>
      <c r="Y18" s="72">
        <f>IF(T18="","",SUM(T18:X18))</f>
        <v/>
      </c>
      <c r="Z18" s="72">
        <f>IF(AND(S18="",Y18=""),"",IF(S18="",Y18,IF(Y18="",S18,MIN(S18,Y18))))</f>
        <v/>
      </c>
      <c r="AA18" s="72">
        <f>IF(OR(H18="",Z18=""),"",H18-M18-Z18)</f>
        <v/>
      </c>
      <c r="AB18" s="73">
        <f>IF(OR(Z18="",Z18=0),"",AA18/Z18)</f>
        <v/>
      </c>
      <c r="AC18" s="73">
        <f>IF(OR(H18="",H18=0),"",AA18/H18)</f>
        <v/>
      </c>
      <c r="AD18" s="74">
        <f>IF(OR(AA18="",F18=""),"",AA18*F18)</f>
        <v/>
      </c>
      <c r="AE18" s="75">
        <f>IF(OR(AB18="",AC18=""),"",MIN(100,ROUND(MIN(30,AB18*8)+MIN(25,AC18*50)+IF(E18="",10,IF(E18&lt;2000,20,IF(E18&lt;5000,15,IF(E18&lt;10000,10,5))))+IF(G18="Low",15,IF(G18="Medium",10,IF(G18="High",5,2)))+10,0)))</f>
        <v/>
      </c>
      <c r="AF18" s="69">
        <f>IF(AE18="","",IF(AE18&gt;=70,"BUY",IF(AE18&gt;=50,"TEST","SKIP")))</f>
        <v/>
      </c>
      <c r="AG18" s="118">
        <f>IF(OR(AF18="",AF18="SKIP",H18="",F18=""),0,ROUND(H18*F18*IF(AF18="BUY",0.02,0.015),0))</f>
        <v/>
      </c>
      <c r="AH18" s="73">
        <f>IF(OR(H18="",H18=0,AA18=""),"",AA18/H18)</f>
        <v/>
      </c>
      <c r="AI18" s="74">
        <f>IF(OR(Z18="",F18=""),"",Z18*F18)</f>
        <v/>
      </c>
      <c r="AJ18" s="76">
        <f>IF(OR(AI18="",AD18="",AD18=0),"",AI18/AD18)</f>
        <v/>
      </c>
      <c r="AK18" s="75" t="n"/>
      <c r="AL18" s="59" t="n"/>
    </row>
    <row r="19" ht="15" customHeight="1" s="58">
      <c r="A19" s="59" t="n"/>
      <c r="B19" s="112" t="n"/>
      <c r="C19" s="112" t="n"/>
      <c r="D19" s="112" t="n"/>
      <c r="E19" s="112" t="n"/>
      <c r="F19" s="112" t="n"/>
      <c r="G19" s="112" t="n"/>
      <c r="H19" s="112" t="n"/>
      <c r="I19" s="112" t="n"/>
      <c r="J19" s="112" t="n"/>
      <c r="K19" s="112" t="n"/>
      <c r="L19" s="112" t="n"/>
      <c r="M19" s="77">
        <f>IF(H19="","",SUM(I19:L19))</f>
        <v/>
      </c>
      <c r="N19" s="112" t="n"/>
      <c r="O19" s="112" t="n"/>
      <c r="P19" s="112" t="n"/>
      <c r="Q19" s="112" t="n"/>
      <c r="R19" s="112" t="n"/>
      <c r="S19" s="77">
        <f>IF(N19="","",SUM(N19:R19))</f>
        <v/>
      </c>
      <c r="T19" s="112" t="n"/>
      <c r="U19" s="112" t="n"/>
      <c r="V19" s="112" t="n"/>
      <c r="W19" s="112" t="n"/>
      <c r="X19" s="112" t="n"/>
      <c r="Y19" s="77">
        <f>IF(T19="","",SUM(T19:X19))</f>
        <v/>
      </c>
      <c r="Z19" s="77">
        <f>IF(AND(S19="",Y19=""),"",IF(S19="",Y19,IF(Y19="",S19,MIN(S19,Y19))))</f>
        <v/>
      </c>
      <c r="AA19" s="77">
        <f>IF(OR(H19="",Z19=""),"",H19-M19-Z19)</f>
        <v/>
      </c>
      <c r="AB19" s="78">
        <f>IF(OR(Z19="",Z19=0),"",AA19/Z19)</f>
        <v/>
      </c>
      <c r="AC19" s="78">
        <f>IF(OR(H19="",H19=0),"",AA19/H19)</f>
        <v/>
      </c>
      <c r="AD19" s="79">
        <f>IF(OR(AA19="",F19=""),"",AA19*F19)</f>
        <v/>
      </c>
      <c r="AE19" s="80">
        <f>IF(OR(AB19="",AC19=""),"",MIN(100,ROUND(MIN(30,AB19*8)+MIN(25,AC19*50)+IF(E19="",10,IF(E19&lt;2000,20,IF(E19&lt;5000,15,IF(E19&lt;10000,10,5))))+IF(G19="Low",15,IF(G19="Medium",10,IF(G19="High",5,2)))+10,0)))</f>
        <v/>
      </c>
      <c r="AF19" s="69">
        <f>IF(AE19="","",IF(AE19&gt;=70,"BUY",IF(AE19&gt;=50,"TEST","SKIP")))</f>
        <v/>
      </c>
      <c r="AG19" s="118">
        <f>IF(OR(AF19="",AF19="SKIP",H19="",F19=""),0,ROUND(H19*F19*IF(AF19="BUY",0.02,0.015),0))</f>
        <v/>
      </c>
      <c r="AH19" s="78">
        <f>IF(OR(H19="",H19=0,AA19=""),"",AA19/H19)</f>
        <v/>
      </c>
      <c r="AI19" s="79">
        <f>IF(OR(Z19="",F19=""),"",Z19*F19)</f>
        <v/>
      </c>
      <c r="AJ19" s="81">
        <f>IF(OR(AI19="",AD19="",AD19=0),"",AI19/AD19)</f>
        <v/>
      </c>
      <c r="AK19" s="80" t="n"/>
      <c r="AL19" s="59" t="n"/>
    </row>
    <row r="20" ht="15" customHeight="1" s="58">
      <c r="A20" s="59" t="n"/>
      <c r="B20" s="112" t="n"/>
      <c r="C20" s="112" t="n"/>
      <c r="D20" s="112" t="n"/>
      <c r="E20" s="112" t="n"/>
      <c r="F20" s="112" t="n"/>
      <c r="G20" s="112" t="n"/>
      <c r="H20" s="112" t="n"/>
      <c r="I20" s="112" t="n"/>
      <c r="J20" s="112" t="n"/>
      <c r="K20" s="112" t="n"/>
      <c r="L20" s="112" t="n"/>
      <c r="M20" s="72">
        <f>IF(H20="","",SUM(I20:L20))</f>
        <v/>
      </c>
      <c r="N20" s="112" t="n"/>
      <c r="O20" s="112" t="n"/>
      <c r="P20" s="112" t="n"/>
      <c r="Q20" s="112" t="n"/>
      <c r="R20" s="112" t="n"/>
      <c r="S20" s="72">
        <f>IF(N20="","",SUM(N20:R20))</f>
        <v/>
      </c>
      <c r="T20" s="112" t="n"/>
      <c r="U20" s="112" t="n"/>
      <c r="V20" s="112" t="n"/>
      <c r="W20" s="112" t="n"/>
      <c r="X20" s="112" t="n"/>
      <c r="Y20" s="72">
        <f>IF(T20="","",SUM(T20:X20))</f>
        <v/>
      </c>
      <c r="Z20" s="72">
        <f>IF(AND(S20="",Y20=""),"",IF(S20="",Y20,IF(Y20="",S20,MIN(S20,Y20))))</f>
        <v/>
      </c>
      <c r="AA20" s="72">
        <f>IF(OR(H20="",Z20=""),"",H20-M20-Z20)</f>
        <v/>
      </c>
      <c r="AB20" s="73">
        <f>IF(OR(Z20="",Z20=0),"",AA20/Z20)</f>
        <v/>
      </c>
      <c r="AC20" s="73">
        <f>IF(OR(H20="",H20=0),"",AA20/H20)</f>
        <v/>
      </c>
      <c r="AD20" s="74">
        <f>IF(OR(AA20="",F20=""),"",AA20*F20)</f>
        <v/>
      </c>
      <c r="AE20" s="75">
        <f>IF(OR(AB20="",AC20=""),"",MIN(100,ROUND(MIN(30,AB20*8)+MIN(25,AC20*50)+IF(E20="",10,IF(E20&lt;2000,20,IF(E20&lt;5000,15,IF(E20&lt;10000,10,5))))+IF(G20="Low",15,IF(G20="Medium",10,IF(G20="High",5,2)))+10,0)))</f>
        <v/>
      </c>
      <c r="AF20" s="69">
        <f>IF(AE20="","",IF(AE20&gt;=70,"BUY",IF(AE20&gt;=50,"TEST","SKIP")))</f>
        <v/>
      </c>
      <c r="AG20" s="118">
        <f>IF(OR(AF20="",AF20="SKIP",H20="",F20=""),0,ROUND(H20*F20*IF(AF20="BUY",0.02,0.015),0))</f>
        <v/>
      </c>
      <c r="AH20" s="73">
        <f>IF(OR(H20="",H20=0,AA20=""),"",AA20/H20)</f>
        <v/>
      </c>
      <c r="AI20" s="74">
        <f>IF(OR(Z20="",F20=""),"",Z20*F20)</f>
        <v/>
      </c>
      <c r="AJ20" s="76">
        <f>IF(OR(AI20="",AD20="",AD20=0),"",AI20/AD20)</f>
        <v/>
      </c>
      <c r="AK20" s="75" t="n"/>
      <c r="AL20" s="59" t="n"/>
    </row>
    <row r="21" ht="15" customHeight="1" s="58">
      <c r="A21" s="59" t="n"/>
      <c r="B21" s="112" t="n"/>
      <c r="C21" s="112" t="n"/>
      <c r="D21" s="112" t="n"/>
      <c r="E21" s="112" t="n"/>
      <c r="F21" s="112" t="n"/>
      <c r="G21" s="112" t="n"/>
      <c r="H21" s="112" t="n"/>
      <c r="I21" s="112" t="n"/>
      <c r="J21" s="112" t="n"/>
      <c r="K21" s="112" t="n"/>
      <c r="L21" s="112" t="n"/>
      <c r="M21" s="77">
        <f>IF(H21="","",SUM(I21:L21))</f>
        <v/>
      </c>
      <c r="N21" s="112" t="n"/>
      <c r="O21" s="112" t="n"/>
      <c r="P21" s="112" t="n"/>
      <c r="Q21" s="112" t="n"/>
      <c r="R21" s="112" t="n"/>
      <c r="S21" s="77">
        <f>IF(N21="","",SUM(N21:R21))</f>
        <v/>
      </c>
      <c r="T21" s="112" t="n"/>
      <c r="U21" s="112" t="n"/>
      <c r="V21" s="112" t="n"/>
      <c r="W21" s="112" t="n"/>
      <c r="X21" s="112" t="n"/>
      <c r="Y21" s="77">
        <f>IF(T21="","",SUM(T21:X21))</f>
        <v/>
      </c>
      <c r="Z21" s="77">
        <f>IF(AND(S21="",Y21=""),"",IF(S21="",Y21,IF(Y21="",S21,MIN(S21,Y21))))</f>
        <v/>
      </c>
      <c r="AA21" s="77">
        <f>IF(OR(H21="",Z21=""),"",H21-M21-Z21)</f>
        <v/>
      </c>
      <c r="AB21" s="78">
        <f>IF(OR(Z21="",Z21=0),"",AA21/Z21)</f>
        <v/>
      </c>
      <c r="AC21" s="78">
        <f>IF(OR(H21="",H21=0),"",AA21/H21)</f>
        <v/>
      </c>
      <c r="AD21" s="79">
        <f>IF(OR(AA21="",F21=""),"",AA21*F21)</f>
        <v/>
      </c>
      <c r="AE21" s="80">
        <f>IF(OR(AB21="",AC21=""),"",MIN(100,ROUND(MIN(30,AB21*8)+MIN(25,AC21*50)+IF(E21="",10,IF(E21&lt;2000,20,IF(E21&lt;5000,15,IF(E21&lt;10000,10,5))))+IF(G21="Low",15,IF(G21="Medium",10,IF(G21="High",5,2)))+10,0)))</f>
        <v/>
      </c>
      <c r="AF21" s="69">
        <f>IF(AE21="","",IF(AE21&gt;=70,"BUY",IF(AE21&gt;=50,"TEST","SKIP")))</f>
        <v/>
      </c>
      <c r="AG21" s="118">
        <f>IF(OR(AF21="",AF21="SKIP",H21="",F21=""),0,ROUND(H21*F21*IF(AF21="BUY",0.02,0.015),0))</f>
        <v/>
      </c>
      <c r="AH21" s="78">
        <f>IF(OR(H21="",H21=0,AA21=""),"",AA21/H21)</f>
        <v/>
      </c>
      <c r="AI21" s="79">
        <f>IF(OR(Z21="",F21=""),"",Z21*F21)</f>
        <v/>
      </c>
      <c r="AJ21" s="81">
        <f>IF(OR(AI21="",AD21="",AD21=0),"",AI21/AD21)</f>
        <v/>
      </c>
      <c r="AK21" s="80" t="n"/>
      <c r="AL21" s="59" t="n"/>
    </row>
    <row r="22" ht="15" customHeight="1" s="58">
      <c r="A22" s="59" t="n"/>
      <c r="B22" s="112" t="n"/>
      <c r="C22" s="112" t="n"/>
      <c r="D22" s="112" t="n"/>
      <c r="E22" s="112" t="n"/>
      <c r="F22" s="112" t="n"/>
      <c r="G22" s="112" t="n"/>
      <c r="H22" s="112" t="n"/>
      <c r="I22" s="112" t="n"/>
      <c r="J22" s="112" t="n"/>
      <c r="K22" s="112" t="n"/>
      <c r="L22" s="112" t="n"/>
      <c r="M22" s="72">
        <f>IF(H22="","",SUM(I22:L22))</f>
        <v/>
      </c>
      <c r="N22" s="112" t="n"/>
      <c r="O22" s="112" t="n"/>
      <c r="P22" s="112" t="n"/>
      <c r="Q22" s="112" t="n"/>
      <c r="R22" s="112" t="n"/>
      <c r="S22" s="72">
        <f>IF(N22="","",SUM(N22:R22))</f>
        <v/>
      </c>
      <c r="T22" s="112" t="n"/>
      <c r="U22" s="112" t="n"/>
      <c r="V22" s="112" t="n"/>
      <c r="W22" s="112" t="n"/>
      <c r="X22" s="112" t="n"/>
      <c r="Y22" s="72">
        <f>IF(T22="","",SUM(T22:X22))</f>
        <v/>
      </c>
      <c r="Z22" s="72">
        <f>IF(AND(S22="",Y22=""),"",IF(S22="",Y22,IF(Y22="",S22,MIN(S22,Y22))))</f>
        <v/>
      </c>
      <c r="AA22" s="72">
        <f>IF(OR(H22="",Z22=""),"",H22-M22-Z22)</f>
        <v/>
      </c>
      <c r="AB22" s="73">
        <f>IF(OR(Z22="",Z22=0),"",AA22/Z22)</f>
        <v/>
      </c>
      <c r="AC22" s="73">
        <f>IF(OR(H22="",H22=0),"",AA22/H22)</f>
        <v/>
      </c>
      <c r="AD22" s="74">
        <f>IF(OR(AA22="",F22=""),"",AA22*F22)</f>
        <v/>
      </c>
      <c r="AE22" s="75">
        <f>IF(OR(AB22="",AC22=""),"",MIN(100,ROUND(MIN(30,AB22*8)+MIN(25,AC22*50)+IF(E22="",10,IF(E22&lt;2000,20,IF(E22&lt;5000,15,IF(E22&lt;10000,10,5))))+IF(G22="Low",15,IF(G22="Medium",10,IF(G22="High",5,2)))+10,0)))</f>
        <v/>
      </c>
      <c r="AF22" s="69">
        <f>IF(AE22="","",IF(AE22&gt;=70,"BUY",IF(AE22&gt;=50,"TEST","SKIP")))</f>
        <v/>
      </c>
      <c r="AG22" s="118">
        <f>IF(OR(AF22="",AF22="SKIP",H22="",F22=""),0,ROUND(H22*F22*IF(AF22="BUY",0.02,0.015),0))</f>
        <v/>
      </c>
      <c r="AH22" s="73">
        <f>IF(OR(H22="",H22=0,AA22=""),"",AA22/H22)</f>
        <v/>
      </c>
      <c r="AI22" s="74">
        <f>IF(OR(Z22="",F22=""),"",Z22*F22)</f>
        <v/>
      </c>
      <c r="AJ22" s="76">
        <f>IF(OR(AI22="",AD22="",AD22=0),"",AI22/AD22)</f>
        <v/>
      </c>
      <c r="AK22" s="75" t="n"/>
      <c r="AL22" s="59" t="n"/>
    </row>
    <row r="23" ht="15" customHeight="1" s="58">
      <c r="A23" s="59" t="n"/>
      <c r="B23" s="112" t="n"/>
      <c r="C23" s="112" t="n"/>
      <c r="D23" s="112" t="n"/>
      <c r="E23" s="112" t="n"/>
      <c r="F23" s="112" t="n"/>
      <c r="G23" s="112" t="n"/>
      <c r="H23" s="112" t="n"/>
      <c r="I23" s="112" t="n"/>
      <c r="J23" s="112" t="n"/>
      <c r="K23" s="112" t="n"/>
      <c r="L23" s="112" t="n"/>
      <c r="M23" s="77">
        <f>IF(H23="","",SUM(I23:L23))</f>
        <v/>
      </c>
      <c r="N23" s="112" t="n"/>
      <c r="O23" s="112" t="n"/>
      <c r="P23" s="112" t="n"/>
      <c r="Q23" s="112" t="n"/>
      <c r="R23" s="112" t="n"/>
      <c r="S23" s="77">
        <f>IF(N23="","",SUM(N23:R23))</f>
        <v/>
      </c>
      <c r="T23" s="112" t="n"/>
      <c r="U23" s="112" t="n"/>
      <c r="V23" s="112" t="n"/>
      <c r="W23" s="112" t="n"/>
      <c r="X23" s="112" t="n"/>
      <c r="Y23" s="77">
        <f>IF(T23="","",SUM(T23:X23))</f>
        <v/>
      </c>
      <c r="Z23" s="77">
        <f>IF(AND(S23="",Y23=""),"",IF(S23="",Y23,IF(Y23="",S23,MIN(S23,Y23))))</f>
        <v/>
      </c>
      <c r="AA23" s="77">
        <f>IF(OR(H23="",Z23=""),"",H23-M23-Z23)</f>
        <v/>
      </c>
      <c r="AB23" s="78">
        <f>IF(OR(Z23="",Z23=0),"",AA23/Z23)</f>
        <v/>
      </c>
      <c r="AC23" s="78">
        <f>IF(OR(H23="",H23=0),"",AA23/H23)</f>
        <v/>
      </c>
      <c r="AD23" s="79">
        <f>IF(OR(AA23="",F23=""),"",AA23*F23)</f>
        <v/>
      </c>
      <c r="AE23" s="80">
        <f>IF(OR(AB23="",AC23=""),"",MIN(100,ROUND(MIN(30,AB23*8)+MIN(25,AC23*50)+IF(E23="",10,IF(E23&lt;2000,20,IF(E23&lt;5000,15,IF(E23&lt;10000,10,5))))+IF(G23="Low",15,IF(G23="Medium",10,IF(G23="High",5,2)))+10,0)))</f>
        <v/>
      </c>
      <c r="AF23" s="69">
        <f>IF(AE23="","",IF(AE23&gt;=70,"BUY",IF(AE23&gt;=50,"TEST","SKIP")))</f>
        <v/>
      </c>
      <c r="AG23" s="118">
        <f>IF(OR(AF23="",AF23="SKIP",H23="",F23=""),0,ROUND(H23*F23*IF(AF23="BUY",0.02,0.015),0))</f>
        <v/>
      </c>
      <c r="AH23" s="78">
        <f>IF(OR(H23="",H23=0,AA23=""),"",AA23/H23)</f>
        <v/>
      </c>
      <c r="AI23" s="79">
        <f>IF(OR(Z23="",F23=""),"",Z23*F23)</f>
        <v/>
      </c>
      <c r="AJ23" s="81">
        <f>IF(OR(AI23="",AD23="",AD23=0),"",AI23/AD23)</f>
        <v/>
      </c>
      <c r="AK23" s="80" t="n"/>
      <c r="AL23" s="59" t="n"/>
    </row>
    <row r="24" ht="15" customHeight="1" s="58">
      <c r="A24" s="59" t="n"/>
      <c r="B24" s="112" t="n"/>
      <c r="C24" s="112" t="n"/>
      <c r="D24" s="112" t="n"/>
      <c r="E24" s="112" t="n"/>
      <c r="F24" s="112" t="n"/>
      <c r="G24" s="112" t="n"/>
      <c r="H24" s="112" t="n"/>
      <c r="I24" s="112" t="n"/>
      <c r="J24" s="112" t="n"/>
      <c r="K24" s="112" t="n"/>
      <c r="L24" s="112" t="n"/>
      <c r="M24" s="72">
        <f>IF(H24="","",SUM(I24:L24))</f>
        <v/>
      </c>
      <c r="N24" s="112" t="n"/>
      <c r="O24" s="112" t="n"/>
      <c r="P24" s="112" t="n"/>
      <c r="Q24" s="112" t="n"/>
      <c r="R24" s="112" t="n"/>
      <c r="S24" s="72">
        <f>IF(N24="","",SUM(N24:R24))</f>
        <v/>
      </c>
      <c r="T24" s="112" t="n"/>
      <c r="U24" s="112" t="n"/>
      <c r="V24" s="112" t="n"/>
      <c r="W24" s="112" t="n"/>
      <c r="X24" s="112" t="n"/>
      <c r="Y24" s="72">
        <f>IF(T24="","",SUM(T24:X24))</f>
        <v/>
      </c>
      <c r="Z24" s="72">
        <f>IF(AND(S24="",Y24=""),"",IF(S24="",Y24,IF(Y24="",S24,MIN(S24,Y24))))</f>
        <v/>
      </c>
      <c r="AA24" s="72">
        <f>IF(OR(H24="",Z24=""),"",H24-M24-Z24)</f>
        <v/>
      </c>
      <c r="AB24" s="73">
        <f>IF(OR(Z24="",Z24=0),"",AA24/Z24)</f>
        <v/>
      </c>
      <c r="AC24" s="73">
        <f>IF(OR(H24="",H24=0),"",AA24/H24)</f>
        <v/>
      </c>
      <c r="AD24" s="74">
        <f>IF(OR(AA24="",F24=""),"",AA24*F24)</f>
        <v/>
      </c>
      <c r="AE24" s="75">
        <f>IF(OR(AB24="",AC24=""),"",MIN(100,ROUND(MIN(30,AB24*8)+MIN(25,AC24*50)+IF(E24="",10,IF(E24&lt;2000,20,IF(E24&lt;5000,15,IF(E24&lt;10000,10,5))))+IF(G24="Low",15,IF(G24="Medium",10,IF(G24="High",5,2)))+10,0)))</f>
        <v/>
      </c>
      <c r="AF24" s="69">
        <f>IF(AE24="","",IF(AE24&gt;=70,"BUY",IF(AE24&gt;=50,"TEST","SKIP")))</f>
        <v/>
      </c>
      <c r="AG24" s="118">
        <f>IF(OR(AF24="",AF24="SKIP",H24="",F24=""),0,ROUND(H24*F24*IF(AF24="BUY",0.02,0.015),0))</f>
        <v/>
      </c>
      <c r="AH24" s="73">
        <f>IF(OR(H24="",H24=0,AA24=""),"",AA24/H24)</f>
        <v/>
      </c>
      <c r="AI24" s="74">
        <f>IF(OR(Z24="",F24=""),"",Z24*F24)</f>
        <v/>
      </c>
      <c r="AJ24" s="76">
        <f>IF(OR(AI24="",AD24="",AD24=0),"",AI24/AD24)</f>
        <v/>
      </c>
      <c r="AK24" s="75" t="n"/>
      <c r="AL24" s="59" t="n"/>
    </row>
    <row r="25" ht="15" customHeight="1" s="58">
      <c r="A25" s="59" t="n"/>
      <c r="B25" s="112" t="n"/>
      <c r="C25" s="112" t="n"/>
      <c r="D25" s="112" t="n"/>
      <c r="E25" s="112" t="n"/>
      <c r="F25" s="112" t="n"/>
      <c r="G25" s="112" t="n"/>
      <c r="H25" s="112" t="n"/>
      <c r="I25" s="112" t="n"/>
      <c r="J25" s="112" t="n"/>
      <c r="K25" s="112" t="n"/>
      <c r="L25" s="112" t="n"/>
      <c r="M25" s="77">
        <f>IF(H25="","",SUM(I25:L25))</f>
        <v/>
      </c>
      <c r="N25" s="112" t="n"/>
      <c r="O25" s="112" t="n"/>
      <c r="P25" s="112" t="n"/>
      <c r="Q25" s="112" t="n"/>
      <c r="R25" s="112" t="n"/>
      <c r="S25" s="77">
        <f>IF(N25="","",SUM(N25:R25))</f>
        <v/>
      </c>
      <c r="T25" s="112" t="n"/>
      <c r="U25" s="112" t="n"/>
      <c r="V25" s="112" t="n"/>
      <c r="W25" s="112" t="n"/>
      <c r="X25" s="112" t="n"/>
      <c r="Y25" s="77">
        <f>IF(T25="","",SUM(T25:X25))</f>
        <v/>
      </c>
      <c r="Z25" s="77">
        <f>IF(AND(S25="",Y25=""),"",IF(S25="",Y25,IF(Y25="",S25,MIN(S25,Y25))))</f>
        <v/>
      </c>
      <c r="AA25" s="77">
        <f>IF(OR(H25="",Z25=""),"",H25-M25-Z25)</f>
        <v/>
      </c>
      <c r="AB25" s="78">
        <f>IF(OR(Z25="",Z25=0),"",AA25/Z25)</f>
        <v/>
      </c>
      <c r="AC25" s="78">
        <f>IF(OR(H25="",H25=0),"",AA25/H25)</f>
        <v/>
      </c>
      <c r="AD25" s="79">
        <f>IF(OR(AA25="",F25=""),"",AA25*F25)</f>
        <v/>
      </c>
      <c r="AE25" s="80">
        <f>IF(OR(AB25="",AC25=""),"",MIN(100,ROUND(MIN(30,AB25*8)+MIN(25,AC25*50)+IF(E25="",10,IF(E25&lt;2000,20,IF(E25&lt;5000,15,IF(E25&lt;10000,10,5))))+IF(G25="Low",15,IF(G25="Medium",10,IF(G25="High",5,2)))+10,0)))</f>
        <v/>
      </c>
      <c r="AF25" s="69">
        <f>IF(AE25="","",IF(AE25&gt;=70,"BUY",IF(AE25&gt;=50,"TEST","SKIP")))</f>
        <v/>
      </c>
      <c r="AG25" s="118">
        <f>IF(OR(AF25="",AF25="SKIP",H25="",F25=""),0,ROUND(H25*F25*IF(AF25="BUY",0.02,0.015),0))</f>
        <v/>
      </c>
      <c r="AH25" s="78">
        <f>IF(OR(H25="",H25=0,AA25=""),"",AA25/H25)</f>
        <v/>
      </c>
      <c r="AI25" s="79">
        <f>IF(OR(Z25="",F25=""),"",Z25*F25)</f>
        <v/>
      </c>
      <c r="AJ25" s="81">
        <f>IF(OR(AI25="",AD25="",AD25=0),"",AI25/AD25)</f>
        <v/>
      </c>
      <c r="AK25" s="80" t="n"/>
      <c r="AL25" s="59" t="n"/>
    </row>
    <row r="26" ht="15" customHeight="1" s="58">
      <c r="A26" s="59" t="n"/>
      <c r="B26" s="112" t="n"/>
      <c r="C26" s="112" t="n"/>
      <c r="D26" s="112" t="n"/>
      <c r="E26" s="112" t="n"/>
      <c r="F26" s="112" t="n"/>
      <c r="G26" s="112" t="n"/>
      <c r="H26" s="112" t="n"/>
      <c r="I26" s="112" t="n"/>
      <c r="J26" s="112" t="n"/>
      <c r="K26" s="112" t="n"/>
      <c r="L26" s="112" t="n"/>
      <c r="M26" s="72">
        <f>IF(H26="","",SUM(I26:L26))</f>
        <v/>
      </c>
      <c r="N26" s="112" t="n"/>
      <c r="O26" s="112" t="n"/>
      <c r="P26" s="112" t="n"/>
      <c r="Q26" s="112" t="n"/>
      <c r="R26" s="112" t="n"/>
      <c r="S26" s="72">
        <f>IF(N26="","",SUM(N26:R26))</f>
        <v/>
      </c>
      <c r="T26" s="112" t="n"/>
      <c r="U26" s="112" t="n"/>
      <c r="V26" s="112" t="n"/>
      <c r="W26" s="112" t="n"/>
      <c r="X26" s="112" t="n"/>
      <c r="Y26" s="72">
        <f>IF(T26="","",SUM(T26:X26))</f>
        <v/>
      </c>
      <c r="Z26" s="72">
        <f>IF(AND(S26="",Y26=""),"",IF(S26="",Y26,IF(Y26="",S26,MIN(S26,Y26))))</f>
        <v/>
      </c>
      <c r="AA26" s="72">
        <f>IF(OR(H26="",Z26=""),"",H26-M26-Z26)</f>
        <v/>
      </c>
      <c r="AB26" s="73">
        <f>IF(OR(Z26="",Z26=0),"",AA26/Z26)</f>
        <v/>
      </c>
      <c r="AC26" s="73">
        <f>IF(OR(H26="",H26=0),"",AA26/H26)</f>
        <v/>
      </c>
      <c r="AD26" s="74">
        <f>IF(OR(AA26="",F26=""),"",AA26*F26)</f>
        <v/>
      </c>
      <c r="AE26" s="75">
        <f>IF(OR(AB26="",AC26=""),"",MIN(100,ROUND(MIN(30,AB26*8)+MIN(25,AC26*50)+IF(E26="",10,IF(E26&lt;2000,20,IF(E26&lt;5000,15,IF(E26&lt;10000,10,5))))+IF(G26="Low",15,IF(G26="Medium",10,IF(G26="High",5,2)))+10,0)))</f>
        <v/>
      </c>
      <c r="AF26" s="69">
        <f>IF(AE26="","",IF(AE26&gt;=70,"BUY",IF(AE26&gt;=50,"TEST","SKIP")))</f>
        <v/>
      </c>
      <c r="AG26" s="118">
        <f>IF(OR(AF26="",AF26="SKIP",H26="",F26=""),0,ROUND(H26*F26*IF(AF26="BUY",0.02,0.015),0))</f>
        <v/>
      </c>
      <c r="AH26" s="73">
        <f>IF(OR(H26="",H26=0,AA26=""),"",AA26/H26)</f>
        <v/>
      </c>
      <c r="AI26" s="74">
        <f>IF(OR(Z26="",F26=""),"",Z26*F26)</f>
        <v/>
      </c>
      <c r="AJ26" s="76">
        <f>IF(OR(AI26="",AD26="",AD26=0),"",AI26/AD26)</f>
        <v/>
      </c>
      <c r="AK26" s="75" t="n"/>
      <c r="AL26" s="59" t="n"/>
    </row>
    <row r="27" ht="15" customHeight="1" s="58">
      <c r="A27" s="59" t="n"/>
      <c r="B27" s="112" t="n"/>
      <c r="C27" s="112" t="n"/>
      <c r="D27" s="112" t="n"/>
      <c r="E27" s="112" t="n"/>
      <c r="F27" s="112" t="n"/>
      <c r="G27" s="112" t="n"/>
      <c r="H27" s="112" t="n"/>
      <c r="I27" s="112" t="n"/>
      <c r="J27" s="112" t="n"/>
      <c r="K27" s="112" t="n"/>
      <c r="L27" s="112" t="n"/>
      <c r="M27" s="77">
        <f>IF(H27="","",SUM(I27:L27))</f>
        <v/>
      </c>
      <c r="N27" s="112" t="n"/>
      <c r="O27" s="112" t="n"/>
      <c r="P27" s="112" t="n"/>
      <c r="Q27" s="112" t="n"/>
      <c r="R27" s="112" t="n"/>
      <c r="S27" s="77">
        <f>IF(N27="","",SUM(N27:R27))</f>
        <v/>
      </c>
      <c r="T27" s="112" t="n"/>
      <c r="U27" s="112" t="n"/>
      <c r="V27" s="112" t="n"/>
      <c r="W27" s="112" t="n"/>
      <c r="X27" s="112" t="n"/>
      <c r="Y27" s="77">
        <f>IF(T27="","",SUM(T27:X27))</f>
        <v/>
      </c>
      <c r="Z27" s="77">
        <f>IF(AND(S27="",Y27=""),"",IF(S27="",Y27,IF(Y27="",S27,MIN(S27,Y27))))</f>
        <v/>
      </c>
      <c r="AA27" s="77">
        <f>IF(OR(H27="",Z27=""),"",H27-M27-Z27)</f>
        <v/>
      </c>
      <c r="AB27" s="78">
        <f>IF(OR(Z27="",Z27=0),"",AA27/Z27)</f>
        <v/>
      </c>
      <c r="AC27" s="78">
        <f>IF(OR(H27="",H27=0),"",AA27/H27)</f>
        <v/>
      </c>
      <c r="AD27" s="79">
        <f>IF(OR(AA27="",F27=""),"",AA27*F27)</f>
        <v/>
      </c>
      <c r="AE27" s="80">
        <f>IF(OR(AB27="",AC27=""),"",MIN(100,ROUND(MIN(30,AB27*8)+MIN(25,AC27*50)+IF(E27="",10,IF(E27&lt;2000,20,IF(E27&lt;5000,15,IF(E27&lt;10000,10,5))))+IF(G27="Low",15,IF(G27="Medium",10,IF(G27="High",5,2)))+10,0)))</f>
        <v/>
      </c>
      <c r="AF27" s="69">
        <f>IF(AE27="","",IF(AE27&gt;=70,"BUY",IF(AE27&gt;=50,"TEST","SKIP")))</f>
        <v/>
      </c>
      <c r="AG27" s="118">
        <f>IF(OR(AF27="",AF27="SKIP",H27="",F27=""),0,ROUND(H27*F27*IF(AF27="BUY",0.02,0.015),0))</f>
        <v/>
      </c>
      <c r="AH27" s="78">
        <f>IF(OR(H27="",H27=0,AA27=""),"",AA27/H27)</f>
        <v/>
      </c>
      <c r="AI27" s="79">
        <f>IF(OR(Z27="",F27=""),"",Z27*F27)</f>
        <v/>
      </c>
      <c r="AJ27" s="81">
        <f>IF(OR(AI27="",AD27="",AD27=0),"",AI27/AD27)</f>
        <v/>
      </c>
      <c r="AK27" s="80" t="n"/>
      <c r="AL27" s="59" t="n"/>
    </row>
    <row r="28" ht="15" customHeight="1" s="58">
      <c r="A28" s="59" t="n"/>
      <c r="B28" s="112" t="n"/>
      <c r="C28" s="112" t="n"/>
      <c r="D28" s="112" t="n"/>
      <c r="E28" s="112" t="n"/>
      <c r="F28" s="112" t="n"/>
      <c r="G28" s="112" t="n"/>
      <c r="H28" s="112" t="n"/>
      <c r="I28" s="112" t="n"/>
      <c r="J28" s="112" t="n"/>
      <c r="K28" s="112" t="n"/>
      <c r="L28" s="112" t="n"/>
      <c r="M28" s="72">
        <f>IF(H28="","",SUM(I28:L28))</f>
        <v/>
      </c>
      <c r="N28" s="112" t="n"/>
      <c r="O28" s="112" t="n"/>
      <c r="P28" s="112" t="n"/>
      <c r="Q28" s="112" t="n"/>
      <c r="R28" s="112" t="n"/>
      <c r="S28" s="72">
        <f>IF(N28="","",SUM(N28:R28))</f>
        <v/>
      </c>
      <c r="T28" s="112" t="n"/>
      <c r="U28" s="112" t="n"/>
      <c r="V28" s="112" t="n"/>
      <c r="W28" s="112" t="n"/>
      <c r="X28" s="112" t="n"/>
      <c r="Y28" s="72">
        <f>IF(T28="","",SUM(T28:X28))</f>
        <v/>
      </c>
      <c r="Z28" s="72">
        <f>IF(AND(S28="",Y28=""),"",IF(S28="",Y28,IF(Y28="",S28,MIN(S28,Y28))))</f>
        <v/>
      </c>
      <c r="AA28" s="72">
        <f>IF(OR(H28="",Z28=""),"",H28-M28-Z28)</f>
        <v/>
      </c>
      <c r="AB28" s="73">
        <f>IF(OR(Z28="",Z28=0),"",AA28/Z28)</f>
        <v/>
      </c>
      <c r="AC28" s="73">
        <f>IF(OR(H28="",H28=0),"",AA28/H28)</f>
        <v/>
      </c>
      <c r="AD28" s="74">
        <f>IF(OR(AA28="",F28=""),"",AA28*F28)</f>
        <v/>
      </c>
      <c r="AE28" s="75">
        <f>IF(OR(AB28="",AC28=""),"",MIN(100,ROUND(MIN(30,AB28*8)+MIN(25,AC28*50)+IF(E28="",10,IF(E28&lt;2000,20,IF(E28&lt;5000,15,IF(E28&lt;10000,10,5))))+IF(G28="Low",15,IF(G28="Medium",10,IF(G28="High",5,2)))+10,0)))</f>
        <v/>
      </c>
      <c r="AF28" s="69">
        <f>IF(AE28="","",IF(AE28&gt;=70,"BUY",IF(AE28&gt;=50,"TEST","SKIP")))</f>
        <v/>
      </c>
      <c r="AG28" s="118">
        <f>IF(OR(AF28="",AF28="SKIP",H28="",F28=""),0,ROUND(H28*F28*IF(AF28="BUY",0.02,0.015),0))</f>
        <v/>
      </c>
      <c r="AH28" s="73">
        <f>IF(OR(H28="",H28=0,AA28=""),"",AA28/H28)</f>
        <v/>
      </c>
      <c r="AI28" s="74">
        <f>IF(OR(Z28="",F28=""),"",Z28*F28)</f>
        <v/>
      </c>
      <c r="AJ28" s="76">
        <f>IF(OR(AI28="",AD28="",AD28=0),"",AI28/AD28)</f>
        <v/>
      </c>
      <c r="AK28" s="75" t="n"/>
      <c r="AL28" s="59" t="n"/>
    </row>
    <row r="29" ht="15" customHeight="1" s="58">
      <c r="A29" s="59" t="n"/>
      <c r="B29" s="112" t="n"/>
      <c r="C29" s="112" t="n"/>
      <c r="D29" s="112" t="n"/>
      <c r="E29" s="112" t="n"/>
      <c r="F29" s="112" t="n"/>
      <c r="G29" s="112" t="n"/>
      <c r="H29" s="112" t="n"/>
      <c r="I29" s="112" t="n"/>
      <c r="J29" s="112" t="n"/>
      <c r="K29" s="112" t="n"/>
      <c r="L29" s="112" t="n"/>
      <c r="M29" s="77">
        <f>IF(H29="","",SUM(I29:L29))</f>
        <v/>
      </c>
      <c r="N29" s="112" t="n"/>
      <c r="O29" s="112" t="n"/>
      <c r="P29" s="112" t="n"/>
      <c r="Q29" s="112" t="n"/>
      <c r="R29" s="112" t="n"/>
      <c r="S29" s="77">
        <f>IF(N29="","",SUM(N29:R29))</f>
        <v/>
      </c>
      <c r="T29" s="112" t="n"/>
      <c r="U29" s="112" t="n"/>
      <c r="V29" s="112" t="n"/>
      <c r="W29" s="112" t="n"/>
      <c r="X29" s="112" t="n"/>
      <c r="Y29" s="77">
        <f>IF(T29="","",SUM(T29:X29))</f>
        <v/>
      </c>
      <c r="Z29" s="77">
        <f>IF(AND(S29="",Y29=""),"",IF(S29="",Y29,IF(Y29="",S29,MIN(S29,Y29))))</f>
        <v/>
      </c>
      <c r="AA29" s="77">
        <f>IF(OR(H29="",Z29=""),"",H29-M29-Z29)</f>
        <v/>
      </c>
      <c r="AB29" s="78">
        <f>IF(OR(Z29="",Z29=0),"",AA29/Z29)</f>
        <v/>
      </c>
      <c r="AC29" s="78">
        <f>IF(OR(H29="",H29=0),"",AA29/H29)</f>
        <v/>
      </c>
      <c r="AD29" s="79">
        <f>IF(OR(AA29="",F29=""),"",AA29*F29)</f>
        <v/>
      </c>
      <c r="AE29" s="80">
        <f>IF(OR(AB29="",AC29=""),"",MIN(100,ROUND(MIN(30,AB29*8)+MIN(25,AC29*50)+IF(E29="",10,IF(E29&lt;2000,20,IF(E29&lt;5000,15,IF(E29&lt;10000,10,5))))+IF(G29="Low",15,IF(G29="Medium",10,IF(G29="High",5,2)))+10,0)))</f>
        <v/>
      </c>
      <c r="AF29" s="69">
        <f>IF(AE29="","",IF(AE29&gt;=70,"BUY",IF(AE29&gt;=50,"TEST","SKIP")))</f>
        <v/>
      </c>
      <c r="AG29" s="118">
        <f>IF(OR(AF29="",AF29="SKIP",H29="",F29=""),0,ROUND(H29*F29*IF(AF29="BUY",0.02,0.015),0))</f>
        <v/>
      </c>
      <c r="AH29" s="78">
        <f>IF(OR(H29="",H29=0,AA29=""),"",AA29/H29)</f>
        <v/>
      </c>
      <c r="AI29" s="79">
        <f>IF(OR(Z29="",F29=""),"",Z29*F29)</f>
        <v/>
      </c>
      <c r="AJ29" s="81">
        <f>IF(OR(AI29="",AD29="",AD29=0),"",AI29/AD29)</f>
        <v/>
      </c>
      <c r="AK29" s="80" t="n"/>
      <c r="AL29" s="59" t="n"/>
    </row>
    <row r="30" ht="15" customHeight="1" s="58">
      <c r="A30" s="59" t="n"/>
      <c r="B30" s="112" t="n"/>
      <c r="C30" s="112" t="n"/>
      <c r="D30" s="112" t="n"/>
      <c r="E30" s="112" t="n"/>
      <c r="F30" s="112" t="n"/>
      <c r="G30" s="112" t="n"/>
      <c r="H30" s="112" t="n"/>
      <c r="I30" s="112" t="n"/>
      <c r="J30" s="112" t="n"/>
      <c r="K30" s="112" t="n"/>
      <c r="L30" s="112" t="n"/>
      <c r="M30" s="72">
        <f>IF(H30="","",SUM(I30:L30))</f>
        <v/>
      </c>
      <c r="N30" s="112" t="n"/>
      <c r="O30" s="112" t="n"/>
      <c r="P30" s="112" t="n"/>
      <c r="Q30" s="112" t="n"/>
      <c r="R30" s="112" t="n"/>
      <c r="S30" s="72">
        <f>IF(N30="","",SUM(N30:R30))</f>
        <v/>
      </c>
      <c r="T30" s="112" t="n"/>
      <c r="U30" s="112" t="n"/>
      <c r="V30" s="112" t="n"/>
      <c r="W30" s="112" t="n"/>
      <c r="X30" s="112" t="n"/>
      <c r="Y30" s="72">
        <f>IF(T30="","",SUM(T30:X30))</f>
        <v/>
      </c>
      <c r="Z30" s="72">
        <f>IF(AND(S30="",Y30=""),"",IF(S30="",Y30,IF(Y30="",S30,MIN(S30,Y30))))</f>
        <v/>
      </c>
      <c r="AA30" s="72">
        <f>IF(OR(H30="",Z30=""),"",H30-M30-Z30)</f>
        <v/>
      </c>
      <c r="AB30" s="73">
        <f>IF(OR(Z30="",Z30=0),"",AA30/Z30)</f>
        <v/>
      </c>
      <c r="AC30" s="73">
        <f>IF(OR(H30="",H30=0),"",AA30/H30)</f>
        <v/>
      </c>
      <c r="AD30" s="74">
        <f>IF(OR(AA30="",F30=""),"",AA30*F30)</f>
        <v/>
      </c>
      <c r="AE30" s="75">
        <f>IF(OR(AB30="",AC30=""),"",MIN(100,ROUND(MIN(30,AB30*8)+MIN(25,AC30*50)+IF(E30="",10,IF(E30&lt;2000,20,IF(E30&lt;5000,15,IF(E30&lt;10000,10,5))))+IF(G30="Low",15,IF(G30="Medium",10,IF(G30="High",5,2)))+10,0)))</f>
        <v/>
      </c>
      <c r="AF30" s="69">
        <f>IF(AE30="","",IF(AE30&gt;=70,"BUY",IF(AE30&gt;=50,"TEST","SKIP")))</f>
        <v/>
      </c>
      <c r="AG30" s="118">
        <f>IF(OR(AF30="",AF30="SKIP",H30="",F30=""),0,ROUND(H30*F30*IF(AF30="BUY",0.02,0.015),0))</f>
        <v/>
      </c>
      <c r="AH30" s="73">
        <f>IF(OR(H30="",H30=0,AA30=""),"",AA30/H30)</f>
        <v/>
      </c>
      <c r="AI30" s="74">
        <f>IF(OR(Z30="",F30=""),"",Z30*F30)</f>
        <v/>
      </c>
      <c r="AJ30" s="76">
        <f>IF(OR(AI30="",AD30="",AD30=0),"",AI30/AD30)</f>
        <v/>
      </c>
      <c r="AK30" s="75" t="n"/>
      <c r="AL30" s="59" t="n"/>
    </row>
    <row r="31" ht="15" customHeight="1" s="58">
      <c r="A31" s="59" t="n"/>
      <c r="B31" s="112" t="n"/>
      <c r="C31" s="112" t="n"/>
      <c r="D31" s="112" t="n"/>
      <c r="E31" s="112" t="n"/>
      <c r="F31" s="112" t="n"/>
      <c r="G31" s="112" t="n"/>
      <c r="H31" s="112" t="n"/>
      <c r="I31" s="112" t="n"/>
      <c r="J31" s="112" t="n"/>
      <c r="K31" s="112" t="n"/>
      <c r="L31" s="112" t="n"/>
      <c r="M31" s="77">
        <f>IF(H31="","",SUM(I31:L31))</f>
        <v/>
      </c>
      <c r="N31" s="112" t="n"/>
      <c r="O31" s="112" t="n"/>
      <c r="P31" s="112" t="n"/>
      <c r="Q31" s="112" t="n"/>
      <c r="R31" s="112" t="n"/>
      <c r="S31" s="77">
        <f>IF(N31="","",SUM(N31:R31))</f>
        <v/>
      </c>
      <c r="T31" s="112" t="n"/>
      <c r="U31" s="112" t="n"/>
      <c r="V31" s="112" t="n"/>
      <c r="W31" s="112" t="n"/>
      <c r="X31" s="112" t="n"/>
      <c r="Y31" s="77">
        <f>IF(T31="","",SUM(T31:X31))</f>
        <v/>
      </c>
      <c r="Z31" s="77">
        <f>IF(AND(S31="",Y31=""),"",IF(S31="",Y31,IF(Y31="",S31,MIN(S31,Y31))))</f>
        <v/>
      </c>
      <c r="AA31" s="77">
        <f>IF(OR(H31="",Z31=""),"",H31-M31-Z31)</f>
        <v/>
      </c>
      <c r="AB31" s="78">
        <f>IF(OR(Z31="",Z31=0),"",AA31/Z31)</f>
        <v/>
      </c>
      <c r="AC31" s="78">
        <f>IF(OR(H31="",H31=0),"",AA31/H31)</f>
        <v/>
      </c>
      <c r="AD31" s="79">
        <f>IF(OR(AA31="",F31=""),"",AA31*F31)</f>
        <v/>
      </c>
      <c r="AE31" s="80">
        <f>IF(OR(AB31="",AC31=""),"",MIN(100,ROUND(MIN(30,AB31*8)+MIN(25,AC31*50)+IF(E31="",10,IF(E31&lt;2000,20,IF(E31&lt;5000,15,IF(E31&lt;10000,10,5))))+IF(G31="Low",15,IF(G31="Medium",10,IF(G31="High",5,2)))+10,0)))</f>
        <v/>
      </c>
      <c r="AF31" s="69">
        <f>IF(AE31="","",IF(AE31&gt;=70,"BUY",IF(AE31&gt;=50,"TEST","SKIP")))</f>
        <v/>
      </c>
      <c r="AG31" s="118">
        <f>IF(OR(AF31="",AF31="SKIP",H31="",F31=""),0,ROUND(H31*F31*IF(AF31="BUY",0.02,0.015),0))</f>
        <v/>
      </c>
      <c r="AH31" s="78">
        <f>IF(OR(H31="",H31=0,AA31=""),"",AA31/H31)</f>
        <v/>
      </c>
      <c r="AI31" s="79">
        <f>IF(OR(Z31="",F31=""),"",Z31*F31)</f>
        <v/>
      </c>
      <c r="AJ31" s="81">
        <f>IF(OR(AI31="",AD31="",AD31=0),"",AI31/AD31)</f>
        <v/>
      </c>
      <c r="AK31" s="80" t="n"/>
      <c r="AL31" s="59" t="n"/>
    </row>
    <row r="32" ht="15" customHeight="1" s="58">
      <c r="A32" s="59" t="n"/>
      <c r="B32" s="112" t="n"/>
      <c r="C32" s="112" t="n"/>
      <c r="D32" s="112" t="n"/>
      <c r="E32" s="112" t="n"/>
      <c r="F32" s="112" t="n"/>
      <c r="G32" s="112" t="n"/>
      <c r="H32" s="112" t="n"/>
      <c r="I32" s="112" t="n"/>
      <c r="J32" s="112" t="n"/>
      <c r="K32" s="112" t="n"/>
      <c r="L32" s="112" t="n"/>
      <c r="M32" s="72">
        <f>IF(H32="","",SUM(I32:L32))</f>
        <v/>
      </c>
      <c r="N32" s="112" t="n"/>
      <c r="O32" s="112" t="n"/>
      <c r="P32" s="112" t="n"/>
      <c r="Q32" s="112" t="n"/>
      <c r="R32" s="112" t="n"/>
      <c r="S32" s="72">
        <f>IF(N32="","",SUM(N32:R32))</f>
        <v/>
      </c>
      <c r="T32" s="112" t="n"/>
      <c r="U32" s="112" t="n"/>
      <c r="V32" s="112" t="n"/>
      <c r="W32" s="112" t="n"/>
      <c r="X32" s="112" t="n"/>
      <c r="Y32" s="72">
        <f>IF(T32="","",SUM(T32:X32))</f>
        <v/>
      </c>
      <c r="Z32" s="72">
        <f>IF(AND(S32="",Y32=""),"",IF(S32="",Y32,IF(Y32="",S32,MIN(S32,Y32))))</f>
        <v/>
      </c>
      <c r="AA32" s="72">
        <f>IF(OR(H32="",Z32=""),"",H32-M32-Z32)</f>
        <v/>
      </c>
      <c r="AB32" s="73">
        <f>IF(OR(Z32="",Z32=0),"",AA32/Z32)</f>
        <v/>
      </c>
      <c r="AC32" s="73">
        <f>IF(OR(H32="",H32=0),"",AA32/H32)</f>
        <v/>
      </c>
      <c r="AD32" s="74">
        <f>IF(OR(AA32="",F32=""),"",AA32*F32)</f>
        <v/>
      </c>
      <c r="AE32" s="75">
        <f>IF(OR(AB32="",AC32=""),"",MIN(100,ROUND(MIN(30,AB32*8)+MIN(25,AC32*50)+IF(E32="",10,IF(E32&lt;2000,20,IF(E32&lt;5000,15,IF(E32&lt;10000,10,5))))+IF(G32="Low",15,IF(G32="Medium",10,IF(G32="High",5,2)))+10,0)))</f>
        <v/>
      </c>
      <c r="AF32" s="69">
        <f>IF(AE32="","",IF(AE32&gt;=70,"BUY",IF(AE32&gt;=50,"TEST","SKIP")))</f>
        <v/>
      </c>
      <c r="AG32" s="118">
        <f>IF(OR(AF32="",AF32="SKIP",H32="",F32=""),0,ROUND(H32*F32*IF(AF32="BUY",0.02,0.015),0))</f>
        <v/>
      </c>
      <c r="AH32" s="73">
        <f>IF(OR(H32="",H32=0,AA32=""),"",AA32/H32)</f>
        <v/>
      </c>
      <c r="AI32" s="74">
        <f>IF(OR(Z32="",F32=""),"",Z32*F32)</f>
        <v/>
      </c>
      <c r="AJ32" s="76">
        <f>IF(OR(AI32="",AD32="",AD32=0),"",AI32/AD32)</f>
        <v/>
      </c>
      <c r="AK32" s="75" t="n"/>
      <c r="AL32" s="59" t="n"/>
    </row>
    <row r="33" ht="15" customHeight="1" s="58">
      <c r="A33" s="59" t="n"/>
      <c r="B33" s="112" t="n"/>
      <c r="C33" s="112" t="n"/>
      <c r="D33" s="112" t="n"/>
      <c r="E33" s="112" t="n"/>
      <c r="F33" s="112" t="n"/>
      <c r="G33" s="112" t="n"/>
      <c r="H33" s="112" t="n"/>
      <c r="I33" s="112" t="n"/>
      <c r="J33" s="112" t="n"/>
      <c r="K33" s="112" t="n"/>
      <c r="L33" s="112" t="n"/>
      <c r="M33" s="77">
        <f>IF(H33="","",SUM(I33:L33))</f>
        <v/>
      </c>
      <c r="N33" s="112" t="n"/>
      <c r="O33" s="112" t="n"/>
      <c r="P33" s="112" t="n"/>
      <c r="Q33" s="112" t="n"/>
      <c r="R33" s="112" t="n"/>
      <c r="S33" s="77">
        <f>IF(N33="","",SUM(N33:R33))</f>
        <v/>
      </c>
      <c r="T33" s="112" t="n"/>
      <c r="U33" s="112" t="n"/>
      <c r="V33" s="112" t="n"/>
      <c r="W33" s="112" t="n"/>
      <c r="X33" s="112" t="n"/>
      <c r="Y33" s="77">
        <f>IF(T33="","",SUM(T33:X33))</f>
        <v/>
      </c>
      <c r="Z33" s="77">
        <f>IF(AND(S33="",Y33=""),"",IF(S33="",Y33,IF(Y33="",S33,MIN(S33,Y33))))</f>
        <v/>
      </c>
      <c r="AA33" s="77">
        <f>IF(OR(H33="",Z33=""),"",H33-M33-Z33)</f>
        <v/>
      </c>
      <c r="AB33" s="78">
        <f>IF(OR(Z33="",Z33=0),"",AA33/Z33)</f>
        <v/>
      </c>
      <c r="AC33" s="78">
        <f>IF(OR(H33="",H33=0),"",AA33/H33)</f>
        <v/>
      </c>
      <c r="AD33" s="79">
        <f>IF(OR(AA33="",F33=""),"",AA33*F33)</f>
        <v/>
      </c>
      <c r="AE33" s="80">
        <f>IF(OR(AB33="",AC33=""),"",MIN(100,ROUND(MIN(30,AB33*8)+MIN(25,AC33*50)+IF(E33="",10,IF(E33&lt;2000,20,IF(E33&lt;5000,15,IF(E33&lt;10000,10,5))))+IF(G33="Low",15,IF(G33="Medium",10,IF(G33="High",5,2)))+10,0)))</f>
        <v/>
      </c>
      <c r="AF33" s="69">
        <f>IF(AE33="","",IF(AE33&gt;=70,"BUY",IF(AE33&gt;=50,"TEST","SKIP")))</f>
        <v/>
      </c>
      <c r="AG33" s="118">
        <f>IF(OR(AF33="",AF33="SKIP",H33="",F33=""),0,ROUND(H33*F33*IF(AF33="BUY",0.02,0.015),0))</f>
        <v/>
      </c>
      <c r="AH33" s="78">
        <f>IF(OR(H33="",H33=0,AA33=""),"",AA33/H33)</f>
        <v/>
      </c>
      <c r="AI33" s="79">
        <f>IF(OR(Z33="",F33=""),"",Z33*F33)</f>
        <v/>
      </c>
      <c r="AJ33" s="81">
        <f>IF(OR(AI33="",AD33="",AD33=0),"",AI33/AD33)</f>
        <v/>
      </c>
      <c r="AK33" s="80" t="n"/>
      <c r="AL33" s="59" t="n"/>
    </row>
    <row r="34" ht="15" customHeight="1" s="58">
      <c r="A34" s="59" t="n"/>
      <c r="B34" s="112" t="n"/>
      <c r="C34" s="112" t="n"/>
      <c r="D34" s="112" t="n"/>
      <c r="E34" s="112" t="n"/>
      <c r="F34" s="112" t="n"/>
      <c r="G34" s="112" t="n"/>
      <c r="H34" s="112" t="n"/>
      <c r="I34" s="112" t="n"/>
      <c r="J34" s="112" t="n"/>
      <c r="K34" s="112" t="n"/>
      <c r="L34" s="112" t="n"/>
      <c r="M34" s="72">
        <f>IF(H34="","",SUM(I34:L34))</f>
        <v/>
      </c>
      <c r="N34" s="112" t="n"/>
      <c r="O34" s="112" t="n"/>
      <c r="P34" s="112" t="n"/>
      <c r="Q34" s="112" t="n"/>
      <c r="R34" s="112" t="n"/>
      <c r="S34" s="72">
        <f>IF(N34="","",SUM(N34:R34))</f>
        <v/>
      </c>
      <c r="T34" s="112" t="n"/>
      <c r="U34" s="112" t="n"/>
      <c r="V34" s="112" t="n"/>
      <c r="W34" s="112" t="n"/>
      <c r="X34" s="112" t="n"/>
      <c r="Y34" s="72">
        <f>IF(T34="","",SUM(T34:X34))</f>
        <v/>
      </c>
      <c r="Z34" s="72">
        <f>IF(AND(S34="",Y34=""),"",IF(S34="",Y34,IF(Y34="",S34,MIN(S34,Y34))))</f>
        <v/>
      </c>
      <c r="AA34" s="72">
        <f>IF(OR(H34="",Z34=""),"",H34-M34-Z34)</f>
        <v/>
      </c>
      <c r="AB34" s="73">
        <f>IF(OR(Z34="",Z34=0),"",AA34/Z34)</f>
        <v/>
      </c>
      <c r="AC34" s="73">
        <f>IF(OR(H34="",H34=0),"",AA34/H34)</f>
        <v/>
      </c>
      <c r="AD34" s="74">
        <f>IF(OR(AA34="",F34=""),"",AA34*F34)</f>
        <v/>
      </c>
      <c r="AE34" s="75">
        <f>IF(OR(AB34="",AC34=""),"",MIN(100,ROUND(MIN(30,AB34*8)+MIN(25,AC34*50)+IF(E34="",10,IF(E34&lt;2000,20,IF(E34&lt;5000,15,IF(E34&lt;10000,10,5))))+IF(G34="Low",15,IF(G34="Medium",10,IF(G34="High",5,2)))+10,0)))</f>
        <v/>
      </c>
      <c r="AF34" s="69">
        <f>IF(AE34="","",IF(AE34&gt;=70,"BUY",IF(AE34&gt;=50,"TEST","SKIP")))</f>
        <v/>
      </c>
      <c r="AG34" s="118">
        <f>IF(OR(AF34="",AF34="SKIP",H34="",F34=""),0,ROUND(H34*F34*IF(AF34="BUY",0.02,0.015),0))</f>
        <v/>
      </c>
      <c r="AH34" s="73">
        <f>IF(OR(H34="",H34=0,AA34=""),"",AA34/H34)</f>
        <v/>
      </c>
      <c r="AI34" s="74">
        <f>IF(OR(Z34="",F34=""),"",Z34*F34)</f>
        <v/>
      </c>
      <c r="AJ34" s="76">
        <f>IF(OR(AI34="",AD34="",AD34=0),"",AI34/AD34)</f>
        <v/>
      </c>
      <c r="AK34" s="75" t="n"/>
      <c r="AL34" s="59" t="n"/>
    </row>
    <row r="35" ht="15" customHeight="1" s="58">
      <c r="A35" s="59" t="n"/>
      <c r="B35" s="112" t="n"/>
      <c r="C35" s="112" t="n"/>
      <c r="D35" s="112" t="n"/>
      <c r="E35" s="112" t="n"/>
      <c r="F35" s="112" t="n"/>
      <c r="G35" s="112" t="n"/>
      <c r="H35" s="112" t="n"/>
      <c r="I35" s="112" t="n"/>
      <c r="J35" s="112" t="n"/>
      <c r="K35" s="112" t="n"/>
      <c r="L35" s="112" t="n"/>
      <c r="M35" s="77">
        <f>IF(H35="","",SUM(I35:L35))</f>
        <v/>
      </c>
      <c r="N35" s="112" t="n"/>
      <c r="O35" s="112" t="n"/>
      <c r="P35" s="112" t="n"/>
      <c r="Q35" s="112" t="n"/>
      <c r="R35" s="112" t="n"/>
      <c r="S35" s="77">
        <f>IF(N35="","",SUM(N35:R35))</f>
        <v/>
      </c>
      <c r="T35" s="112" t="n"/>
      <c r="U35" s="112" t="n"/>
      <c r="V35" s="112" t="n"/>
      <c r="W35" s="112" t="n"/>
      <c r="X35" s="112" t="n"/>
      <c r="Y35" s="77">
        <f>IF(T35="","",SUM(T35:X35))</f>
        <v/>
      </c>
      <c r="Z35" s="77">
        <f>IF(AND(S35="",Y35=""),"",IF(S35="",Y35,IF(Y35="",S35,MIN(S35,Y35))))</f>
        <v/>
      </c>
      <c r="AA35" s="77">
        <f>IF(OR(H35="",Z35=""),"",H35-M35-Z35)</f>
        <v/>
      </c>
      <c r="AB35" s="78">
        <f>IF(OR(Z35="",Z35=0),"",AA35/Z35)</f>
        <v/>
      </c>
      <c r="AC35" s="78">
        <f>IF(OR(H35="",H35=0),"",AA35/H35)</f>
        <v/>
      </c>
      <c r="AD35" s="79">
        <f>IF(OR(AA35="",F35=""),"",AA35*F35)</f>
        <v/>
      </c>
      <c r="AE35" s="80">
        <f>IF(OR(AB35="",AC35=""),"",MIN(100,ROUND(MIN(30,AB35*8)+MIN(25,AC35*50)+IF(E35="",10,IF(E35&lt;2000,20,IF(E35&lt;5000,15,IF(E35&lt;10000,10,5))))+IF(G35="Low",15,IF(G35="Medium",10,IF(G35="High",5,2)))+10,0)))</f>
        <v/>
      </c>
      <c r="AF35" s="69">
        <f>IF(AE35="","",IF(AE35&gt;=70,"BUY",IF(AE35&gt;=50,"TEST","SKIP")))</f>
        <v/>
      </c>
      <c r="AG35" s="118">
        <f>IF(OR(AF35="",AF35="SKIP",H35="",F35=""),0,ROUND(H35*F35*IF(AF35="BUY",0.02,0.015),0))</f>
        <v/>
      </c>
      <c r="AH35" s="78">
        <f>IF(OR(H35="",H35=0,AA35=""),"",AA35/H35)</f>
        <v/>
      </c>
      <c r="AI35" s="79">
        <f>IF(OR(Z35="",F35=""),"",Z35*F35)</f>
        <v/>
      </c>
      <c r="AJ35" s="81">
        <f>IF(OR(AI35="",AD35="",AD35=0),"",AI35/AD35)</f>
        <v/>
      </c>
      <c r="AK35" s="80" t="n"/>
      <c r="AL35" s="59" t="n"/>
    </row>
    <row r="36" ht="15" customHeight="1" s="58">
      <c r="A36" s="59" t="n"/>
      <c r="B36" s="112" t="n"/>
      <c r="C36" s="112" t="n"/>
      <c r="D36" s="112" t="n"/>
      <c r="E36" s="112" t="n"/>
      <c r="F36" s="112" t="n"/>
      <c r="G36" s="112" t="n"/>
      <c r="H36" s="112" t="n"/>
      <c r="I36" s="112" t="n"/>
      <c r="J36" s="112" t="n"/>
      <c r="K36" s="112" t="n"/>
      <c r="L36" s="112" t="n"/>
      <c r="M36" s="72">
        <f>IF(H36="","",SUM(I36:L36))</f>
        <v/>
      </c>
      <c r="N36" s="112" t="n"/>
      <c r="O36" s="112" t="n"/>
      <c r="P36" s="112" t="n"/>
      <c r="Q36" s="112" t="n"/>
      <c r="R36" s="112" t="n"/>
      <c r="S36" s="72">
        <f>IF(N36="","",SUM(N36:R36))</f>
        <v/>
      </c>
      <c r="T36" s="112" t="n"/>
      <c r="U36" s="112" t="n"/>
      <c r="V36" s="112" t="n"/>
      <c r="W36" s="112" t="n"/>
      <c r="X36" s="112" t="n"/>
      <c r="Y36" s="72">
        <f>IF(T36="","",SUM(T36:X36))</f>
        <v/>
      </c>
      <c r="Z36" s="72">
        <f>IF(AND(S36="",Y36=""),"",IF(S36="",Y36,IF(Y36="",S36,MIN(S36,Y36))))</f>
        <v/>
      </c>
      <c r="AA36" s="72">
        <f>IF(OR(H36="",Z36=""),"",H36-M36-Z36)</f>
        <v/>
      </c>
      <c r="AB36" s="73">
        <f>IF(OR(Z36="",Z36=0),"",AA36/Z36)</f>
        <v/>
      </c>
      <c r="AC36" s="73">
        <f>IF(OR(H36="",H36=0),"",AA36/H36)</f>
        <v/>
      </c>
      <c r="AD36" s="74">
        <f>IF(OR(AA36="",F36=""),"",AA36*F36)</f>
        <v/>
      </c>
      <c r="AE36" s="75">
        <f>IF(OR(AB36="",AC36=""),"",MIN(100,ROUND(MIN(30,AB36*8)+MIN(25,AC36*50)+IF(E36="",10,IF(E36&lt;2000,20,IF(E36&lt;5000,15,IF(E36&lt;10000,10,5))))+IF(G36="Low",15,IF(G36="Medium",10,IF(G36="High",5,2)))+10,0)))</f>
        <v/>
      </c>
      <c r="AF36" s="69">
        <f>IF(AE36="","",IF(AE36&gt;=70,"BUY",IF(AE36&gt;=50,"TEST","SKIP")))</f>
        <v/>
      </c>
      <c r="AG36" s="118">
        <f>IF(OR(AF36="",AF36="SKIP",H36="",F36=""),0,ROUND(H36*F36*IF(AF36="BUY",0.02,0.015),0))</f>
        <v/>
      </c>
      <c r="AH36" s="73">
        <f>IF(OR(H36="",H36=0,AA36=""),"",AA36/H36)</f>
        <v/>
      </c>
      <c r="AI36" s="74">
        <f>IF(OR(Z36="",F36=""),"",Z36*F36)</f>
        <v/>
      </c>
      <c r="AJ36" s="76">
        <f>IF(OR(AI36="",AD36="",AD36=0),"",AI36/AD36)</f>
        <v/>
      </c>
      <c r="AK36" s="75" t="n"/>
      <c r="AL36" s="59" t="n"/>
    </row>
    <row r="37" ht="15" customHeight="1" s="58">
      <c r="A37" s="59" t="n"/>
      <c r="B37" s="112" t="n"/>
      <c r="C37" s="112" t="n"/>
      <c r="D37" s="112" t="n"/>
      <c r="E37" s="112" t="n"/>
      <c r="F37" s="112" t="n"/>
      <c r="G37" s="112" t="n"/>
      <c r="H37" s="112" t="n"/>
      <c r="I37" s="112" t="n"/>
      <c r="J37" s="112" t="n"/>
      <c r="K37" s="112" t="n"/>
      <c r="L37" s="112" t="n"/>
      <c r="M37" s="77">
        <f>IF(H37="","",SUM(I37:L37))</f>
        <v/>
      </c>
      <c r="N37" s="112" t="n"/>
      <c r="O37" s="112" t="n"/>
      <c r="P37" s="112" t="n"/>
      <c r="Q37" s="112" t="n"/>
      <c r="R37" s="112" t="n"/>
      <c r="S37" s="77">
        <f>IF(N37="","",SUM(N37:R37))</f>
        <v/>
      </c>
      <c r="T37" s="112" t="n"/>
      <c r="U37" s="112" t="n"/>
      <c r="V37" s="112" t="n"/>
      <c r="W37" s="112" t="n"/>
      <c r="X37" s="112" t="n"/>
      <c r="Y37" s="77">
        <f>IF(T37="","",SUM(T37:X37))</f>
        <v/>
      </c>
      <c r="Z37" s="77">
        <f>IF(AND(S37="",Y37=""),"",IF(S37="",Y37,IF(Y37="",S37,MIN(S37,Y37))))</f>
        <v/>
      </c>
      <c r="AA37" s="77">
        <f>IF(OR(H37="",Z37=""),"",H37-M37-Z37)</f>
        <v/>
      </c>
      <c r="AB37" s="78">
        <f>IF(OR(Z37="",Z37=0),"",AA37/Z37)</f>
        <v/>
      </c>
      <c r="AC37" s="78">
        <f>IF(OR(H37="",H37=0),"",AA37/H37)</f>
        <v/>
      </c>
      <c r="AD37" s="79">
        <f>IF(OR(AA37="",F37=""),"",AA37*F37)</f>
        <v/>
      </c>
      <c r="AE37" s="80">
        <f>IF(OR(AB37="",AC37=""),"",MIN(100,ROUND(MIN(30,AB37*8)+MIN(25,AC37*50)+IF(E37="",10,IF(E37&lt;2000,20,IF(E37&lt;5000,15,IF(E37&lt;10000,10,5))))+IF(G37="Low",15,IF(G37="Medium",10,IF(G37="High",5,2)))+10,0)))</f>
        <v/>
      </c>
      <c r="AF37" s="69">
        <f>IF(AE37="","",IF(AE37&gt;=70,"BUY",IF(AE37&gt;=50,"TEST","SKIP")))</f>
        <v/>
      </c>
      <c r="AG37" s="118">
        <f>IF(OR(AF37="",AF37="SKIP",H37="",F37=""),0,ROUND(H37*F37*IF(AF37="BUY",0.02,0.015),0))</f>
        <v/>
      </c>
      <c r="AH37" s="78">
        <f>IF(OR(H37="",H37=0,AA37=""),"",AA37/H37)</f>
        <v/>
      </c>
      <c r="AI37" s="79">
        <f>IF(OR(Z37="",F37=""),"",Z37*F37)</f>
        <v/>
      </c>
      <c r="AJ37" s="81">
        <f>IF(OR(AI37="",AD37="",AD37=0),"",AI37/AD37)</f>
        <v/>
      </c>
      <c r="AK37" s="80" t="n"/>
      <c r="AL37" s="59" t="n"/>
    </row>
    <row r="38" ht="15" customHeight="1" s="58">
      <c r="A38" s="59" t="n"/>
      <c r="B38" s="112" t="n"/>
      <c r="C38" s="112" t="n"/>
      <c r="D38" s="112" t="n"/>
      <c r="E38" s="112" t="n"/>
      <c r="F38" s="112" t="n"/>
      <c r="G38" s="112" t="n"/>
      <c r="H38" s="112" t="n"/>
      <c r="I38" s="112" t="n"/>
      <c r="J38" s="112" t="n"/>
      <c r="K38" s="112" t="n"/>
      <c r="L38" s="112" t="n"/>
      <c r="M38" s="72">
        <f>IF(H38="","",SUM(I38:L38))</f>
        <v/>
      </c>
      <c r="N38" s="112" t="n"/>
      <c r="O38" s="112" t="n"/>
      <c r="P38" s="112" t="n"/>
      <c r="Q38" s="112" t="n"/>
      <c r="R38" s="112" t="n"/>
      <c r="S38" s="72">
        <f>IF(N38="","",SUM(N38:R38))</f>
        <v/>
      </c>
      <c r="T38" s="112" t="n"/>
      <c r="U38" s="112" t="n"/>
      <c r="V38" s="112" t="n"/>
      <c r="W38" s="112" t="n"/>
      <c r="X38" s="112" t="n"/>
      <c r="Y38" s="72">
        <f>IF(T38="","",SUM(T38:X38))</f>
        <v/>
      </c>
      <c r="Z38" s="72">
        <f>IF(AND(S38="",Y38=""),"",IF(S38="",Y38,IF(Y38="",S38,MIN(S38,Y38))))</f>
        <v/>
      </c>
      <c r="AA38" s="72">
        <f>IF(OR(H38="",Z38=""),"",H38-M38-Z38)</f>
        <v/>
      </c>
      <c r="AB38" s="73">
        <f>IF(OR(Z38="",Z38=0),"",AA38/Z38)</f>
        <v/>
      </c>
      <c r="AC38" s="73">
        <f>IF(OR(H38="",H38=0),"",AA38/H38)</f>
        <v/>
      </c>
      <c r="AD38" s="74">
        <f>IF(OR(AA38="",F38=""),"",AA38*F38)</f>
        <v/>
      </c>
      <c r="AE38" s="75">
        <f>IF(OR(AB38="",AC38=""),"",MIN(100,ROUND(MIN(30,AB38*8)+MIN(25,AC38*50)+IF(E38="",10,IF(E38&lt;2000,20,IF(E38&lt;5000,15,IF(E38&lt;10000,10,5))))+IF(G38="Low",15,IF(G38="Medium",10,IF(G38="High",5,2)))+10,0)))</f>
        <v/>
      </c>
      <c r="AF38" s="69">
        <f>IF(AE38="","",IF(AE38&gt;=70,"BUY",IF(AE38&gt;=50,"TEST","SKIP")))</f>
        <v/>
      </c>
      <c r="AG38" s="118">
        <f>IF(OR(AF38="",AF38="SKIP",H38="",F38=""),0,ROUND(H38*F38*IF(AF38="BUY",0.02,0.015),0))</f>
        <v/>
      </c>
      <c r="AH38" s="73">
        <f>IF(OR(H38="",H38=0,AA38=""),"",AA38/H38)</f>
        <v/>
      </c>
      <c r="AI38" s="74">
        <f>IF(OR(Z38="",F38=""),"",Z38*F38)</f>
        <v/>
      </c>
      <c r="AJ38" s="76">
        <f>IF(OR(AI38="",AD38="",AD38=0),"",AI38/AD38)</f>
        <v/>
      </c>
      <c r="AK38" s="75" t="n"/>
      <c r="AL38" s="59" t="n"/>
    </row>
    <row r="39" ht="15" customHeight="1" s="58">
      <c r="A39" s="59" t="n"/>
      <c r="B39" s="112" t="n"/>
      <c r="C39" s="112" t="n"/>
      <c r="D39" s="112" t="n"/>
      <c r="E39" s="112" t="n"/>
      <c r="F39" s="112" t="n"/>
      <c r="G39" s="112" t="n"/>
      <c r="H39" s="112" t="n"/>
      <c r="I39" s="112" t="n"/>
      <c r="J39" s="112" t="n"/>
      <c r="K39" s="112" t="n"/>
      <c r="L39" s="112" t="n"/>
      <c r="M39" s="77">
        <f>IF(H39="","",SUM(I39:L39))</f>
        <v/>
      </c>
      <c r="N39" s="112" t="n"/>
      <c r="O39" s="112" t="n"/>
      <c r="P39" s="112" t="n"/>
      <c r="Q39" s="112" t="n"/>
      <c r="R39" s="112" t="n"/>
      <c r="S39" s="77">
        <f>IF(N39="","",SUM(N39:R39))</f>
        <v/>
      </c>
      <c r="T39" s="112" t="n"/>
      <c r="U39" s="112" t="n"/>
      <c r="V39" s="112" t="n"/>
      <c r="W39" s="112" t="n"/>
      <c r="X39" s="112" t="n"/>
      <c r="Y39" s="77">
        <f>IF(T39="","",SUM(T39:X39))</f>
        <v/>
      </c>
      <c r="Z39" s="77">
        <f>IF(AND(S39="",Y39=""),"",IF(S39="",Y39,IF(Y39="",S39,MIN(S39,Y39))))</f>
        <v/>
      </c>
      <c r="AA39" s="77">
        <f>IF(OR(H39="",Z39=""),"",H39-M39-Z39)</f>
        <v/>
      </c>
      <c r="AB39" s="78">
        <f>IF(OR(Z39="",Z39=0),"",AA39/Z39)</f>
        <v/>
      </c>
      <c r="AC39" s="78">
        <f>IF(OR(H39="",H39=0),"",AA39/H39)</f>
        <v/>
      </c>
      <c r="AD39" s="79">
        <f>IF(OR(AA39="",F39=""),"",AA39*F39)</f>
        <v/>
      </c>
      <c r="AE39" s="80">
        <f>IF(OR(AB39="",AC39=""),"",MIN(100,ROUND(MIN(30,AB39*8)+MIN(25,AC39*50)+IF(E39="",10,IF(E39&lt;2000,20,IF(E39&lt;5000,15,IF(E39&lt;10000,10,5))))+IF(G39="Low",15,IF(G39="Medium",10,IF(G39="High",5,2)))+10,0)))</f>
        <v/>
      </c>
      <c r="AF39" s="69">
        <f>IF(AE39="","",IF(AE39&gt;=70,"BUY",IF(AE39&gt;=50,"TEST","SKIP")))</f>
        <v/>
      </c>
      <c r="AG39" s="118">
        <f>IF(OR(AF39="",AF39="SKIP",H39="",F39=""),0,ROUND(H39*F39*IF(AF39="BUY",0.02,0.015),0))</f>
        <v/>
      </c>
      <c r="AH39" s="78">
        <f>IF(OR(H39="",H39=0,AA39=""),"",AA39/H39)</f>
        <v/>
      </c>
      <c r="AI39" s="79">
        <f>IF(OR(Z39="",F39=""),"",Z39*F39)</f>
        <v/>
      </c>
      <c r="AJ39" s="81">
        <f>IF(OR(AI39="",AD39="",AD39=0),"",AI39/AD39)</f>
        <v/>
      </c>
      <c r="AK39" s="80" t="n"/>
      <c r="AL39" s="59" t="n"/>
    </row>
    <row r="40" ht="15" customHeight="1" s="58">
      <c r="A40" s="59" t="n"/>
      <c r="B40" s="112" t="n"/>
      <c r="C40" s="112" t="n"/>
      <c r="D40" s="112" t="n"/>
      <c r="E40" s="112" t="n"/>
      <c r="F40" s="112" t="n"/>
      <c r="G40" s="112" t="n"/>
      <c r="H40" s="112" t="n"/>
      <c r="I40" s="112" t="n"/>
      <c r="J40" s="112" t="n"/>
      <c r="K40" s="112" t="n"/>
      <c r="L40" s="112" t="n"/>
      <c r="M40" s="72">
        <f>IF(H40="","",SUM(I40:L40))</f>
        <v/>
      </c>
      <c r="N40" s="112" t="n"/>
      <c r="O40" s="112" t="n"/>
      <c r="P40" s="112" t="n"/>
      <c r="Q40" s="112" t="n"/>
      <c r="R40" s="112" t="n"/>
      <c r="S40" s="72">
        <f>IF(N40="","",SUM(N40:R40))</f>
        <v/>
      </c>
      <c r="T40" s="112" t="n"/>
      <c r="U40" s="112" t="n"/>
      <c r="V40" s="112" t="n"/>
      <c r="W40" s="112" t="n"/>
      <c r="X40" s="112" t="n"/>
      <c r="Y40" s="72">
        <f>IF(T40="","",SUM(T40:X40))</f>
        <v/>
      </c>
      <c r="Z40" s="72">
        <f>IF(AND(S40="",Y40=""),"",IF(S40="",Y40,IF(Y40="",S40,MIN(S40,Y40))))</f>
        <v/>
      </c>
      <c r="AA40" s="72">
        <f>IF(OR(H40="",Z40=""),"",H40-M40-Z40)</f>
        <v/>
      </c>
      <c r="AB40" s="73">
        <f>IF(OR(Z40="",Z40=0),"",AA40/Z40)</f>
        <v/>
      </c>
      <c r="AC40" s="73">
        <f>IF(OR(H40="",H40=0),"",AA40/H40)</f>
        <v/>
      </c>
      <c r="AD40" s="74">
        <f>IF(OR(AA40="",F40=""),"",AA40*F40)</f>
        <v/>
      </c>
      <c r="AE40" s="75">
        <f>IF(OR(AB40="",AC40=""),"",MIN(100,ROUND(MIN(30,AB40*8)+MIN(25,AC40*50)+IF(E40="",10,IF(E40&lt;2000,20,IF(E40&lt;5000,15,IF(E40&lt;10000,10,5))))+IF(G40="Low",15,IF(G40="Medium",10,IF(G40="High",5,2)))+10,0)))</f>
        <v/>
      </c>
      <c r="AF40" s="69">
        <f>IF(AE40="","",IF(AE40&gt;=70,"BUY",IF(AE40&gt;=50,"TEST","SKIP")))</f>
        <v/>
      </c>
      <c r="AG40" s="118">
        <f>IF(OR(AF40="",AF40="SKIP",H40="",F40=""),0,ROUND(H40*F40*IF(AF40="BUY",0.02,0.015),0))</f>
        <v/>
      </c>
      <c r="AH40" s="73">
        <f>IF(OR(H40="",H40=0,AA40=""),"",AA40/H40)</f>
        <v/>
      </c>
      <c r="AI40" s="74">
        <f>IF(OR(Z40="",F40=""),"",Z40*F40)</f>
        <v/>
      </c>
      <c r="AJ40" s="76">
        <f>IF(OR(AI40="",AD40="",AD40=0),"",AI40/AD40)</f>
        <v/>
      </c>
      <c r="AK40" s="75" t="n"/>
      <c r="AL40" s="59" t="n"/>
    </row>
    <row r="41" ht="15" customHeight="1" s="58">
      <c r="A41" s="59" t="n"/>
      <c r="B41" s="112" t="n"/>
      <c r="C41" s="112" t="n"/>
      <c r="D41" s="112" t="n"/>
      <c r="E41" s="112" t="n"/>
      <c r="F41" s="112" t="n"/>
      <c r="G41" s="112" t="n"/>
      <c r="H41" s="112" t="n"/>
      <c r="I41" s="112" t="n"/>
      <c r="J41" s="112" t="n"/>
      <c r="K41" s="112" t="n"/>
      <c r="L41" s="112" t="n"/>
      <c r="M41" s="77">
        <f>IF(H41="","",SUM(I41:L41))</f>
        <v/>
      </c>
      <c r="N41" s="112" t="n"/>
      <c r="O41" s="112" t="n"/>
      <c r="P41" s="112" t="n"/>
      <c r="Q41" s="112" t="n"/>
      <c r="R41" s="112" t="n"/>
      <c r="S41" s="77">
        <f>IF(N41="","",SUM(N41:R41))</f>
        <v/>
      </c>
      <c r="T41" s="112" t="n"/>
      <c r="U41" s="112" t="n"/>
      <c r="V41" s="112" t="n"/>
      <c r="W41" s="112" t="n"/>
      <c r="X41" s="112" t="n"/>
      <c r="Y41" s="77">
        <f>IF(T41="","",SUM(T41:X41))</f>
        <v/>
      </c>
      <c r="Z41" s="77">
        <f>IF(AND(S41="",Y41=""),"",IF(S41="",Y41,IF(Y41="",S41,MIN(S41,Y41))))</f>
        <v/>
      </c>
      <c r="AA41" s="77">
        <f>IF(OR(H41="",Z41=""),"",H41-M41-Z41)</f>
        <v/>
      </c>
      <c r="AB41" s="78">
        <f>IF(OR(Z41="",Z41=0),"",AA41/Z41)</f>
        <v/>
      </c>
      <c r="AC41" s="78">
        <f>IF(OR(H41="",H41=0),"",AA41/H41)</f>
        <v/>
      </c>
      <c r="AD41" s="79">
        <f>IF(OR(AA41="",F41=""),"",AA41*F41)</f>
        <v/>
      </c>
      <c r="AE41" s="80">
        <f>IF(OR(AB41="",AC41=""),"",MIN(100,ROUND(MIN(30,AB41*8)+MIN(25,AC41*50)+IF(E41="",10,IF(E41&lt;2000,20,IF(E41&lt;5000,15,IF(E41&lt;10000,10,5))))+IF(G41="Low",15,IF(G41="Medium",10,IF(G41="High",5,2)))+10,0)))</f>
        <v/>
      </c>
      <c r="AF41" s="69">
        <f>IF(AE41="","",IF(AE41&gt;=70,"BUY",IF(AE41&gt;=50,"TEST","SKIP")))</f>
        <v/>
      </c>
      <c r="AG41" s="118">
        <f>IF(OR(AF41="",AF41="SKIP",H41="",F41=""),0,ROUND(H41*F41*IF(AF41="BUY",0.02,0.015),0))</f>
        <v/>
      </c>
      <c r="AH41" s="78">
        <f>IF(OR(H41="",H41=0,AA41=""),"",AA41/H41)</f>
        <v/>
      </c>
      <c r="AI41" s="79">
        <f>IF(OR(Z41="",F41=""),"",Z41*F41)</f>
        <v/>
      </c>
      <c r="AJ41" s="81">
        <f>IF(OR(AI41="",AD41="",AD41=0),"",AI41/AD41)</f>
        <v/>
      </c>
      <c r="AK41" s="80" t="n"/>
      <c r="AL41" s="59" t="n"/>
    </row>
    <row r="42" ht="15" customHeight="1" s="58">
      <c r="A42" s="59" t="n"/>
      <c r="B42" s="112" t="n"/>
      <c r="C42" s="112" t="n"/>
      <c r="D42" s="112" t="n"/>
      <c r="E42" s="112" t="n"/>
      <c r="F42" s="112" t="n"/>
      <c r="G42" s="112" t="n"/>
      <c r="H42" s="112" t="n"/>
      <c r="I42" s="112" t="n"/>
      <c r="J42" s="112" t="n"/>
      <c r="K42" s="112" t="n"/>
      <c r="L42" s="112" t="n"/>
      <c r="M42" s="72">
        <f>IF(H42="","",SUM(I42:L42))</f>
        <v/>
      </c>
      <c r="N42" s="112" t="n"/>
      <c r="O42" s="112" t="n"/>
      <c r="P42" s="112" t="n"/>
      <c r="Q42" s="112" t="n"/>
      <c r="R42" s="112" t="n"/>
      <c r="S42" s="72">
        <f>IF(N42="","",SUM(N42:R42))</f>
        <v/>
      </c>
      <c r="T42" s="112" t="n"/>
      <c r="U42" s="112" t="n"/>
      <c r="V42" s="112" t="n"/>
      <c r="W42" s="112" t="n"/>
      <c r="X42" s="112" t="n"/>
      <c r="Y42" s="72">
        <f>IF(T42="","",SUM(T42:X42))</f>
        <v/>
      </c>
      <c r="Z42" s="72">
        <f>IF(AND(S42="",Y42=""),"",IF(S42="",Y42,IF(Y42="",S42,MIN(S42,Y42))))</f>
        <v/>
      </c>
      <c r="AA42" s="72">
        <f>IF(OR(H42="",Z42=""),"",H42-M42-Z42)</f>
        <v/>
      </c>
      <c r="AB42" s="73">
        <f>IF(OR(Z42="",Z42=0),"",AA42/Z42)</f>
        <v/>
      </c>
      <c r="AC42" s="73">
        <f>IF(OR(H42="",H42=0),"",AA42/H42)</f>
        <v/>
      </c>
      <c r="AD42" s="74">
        <f>IF(OR(AA42="",F42=""),"",AA42*F42)</f>
        <v/>
      </c>
      <c r="AE42" s="75">
        <f>IF(OR(AB42="",AC42=""),"",MIN(100,ROUND(MIN(30,AB42*8)+MIN(25,AC42*50)+IF(E42="",10,IF(E42&lt;2000,20,IF(E42&lt;5000,15,IF(E42&lt;10000,10,5))))+IF(G42="Low",15,IF(G42="Medium",10,IF(G42="High",5,2)))+10,0)))</f>
        <v/>
      </c>
      <c r="AF42" s="69">
        <f>IF(AE42="","",IF(AE42&gt;=70,"BUY",IF(AE42&gt;=50,"TEST","SKIP")))</f>
        <v/>
      </c>
      <c r="AG42" s="118">
        <f>IF(OR(AF42="",AF42="SKIP",H42="",F42=""),0,ROUND(H42*F42*IF(AF42="BUY",0.02,0.015),0))</f>
        <v/>
      </c>
      <c r="AH42" s="73">
        <f>IF(OR(H42="",H42=0,AA42=""),"",AA42/H42)</f>
        <v/>
      </c>
      <c r="AI42" s="74">
        <f>IF(OR(Z42="",F42=""),"",Z42*F42)</f>
        <v/>
      </c>
      <c r="AJ42" s="76">
        <f>IF(OR(AI42="",AD42="",AD42=0),"",AI42/AD42)</f>
        <v/>
      </c>
      <c r="AK42" s="75" t="n"/>
      <c r="AL42" s="59" t="n"/>
    </row>
    <row r="43" ht="15" customHeight="1" s="58">
      <c r="A43" s="59" t="n"/>
      <c r="B43" s="112" t="n"/>
      <c r="C43" s="112" t="n"/>
      <c r="D43" s="112" t="n"/>
      <c r="E43" s="112" t="n"/>
      <c r="F43" s="112" t="n"/>
      <c r="G43" s="112" t="n"/>
      <c r="H43" s="112" t="n"/>
      <c r="I43" s="112" t="n"/>
      <c r="J43" s="112" t="n"/>
      <c r="K43" s="112" t="n"/>
      <c r="L43" s="112" t="n"/>
      <c r="M43" s="77">
        <f>IF(H43="","",SUM(I43:L43))</f>
        <v/>
      </c>
      <c r="N43" s="112" t="n"/>
      <c r="O43" s="112" t="n"/>
      <c r="P43" s="112" t="n"/>
      <c r="Q43" s="112" t="n"/>
      <c r="R43" s="112" t="n"/>
      <c r="S43" s="77">
        <f>IF(N43="","",SUM(N43:R43))</f>
        <v/>
      </c>
      <c r="T43" s="112" t="n"/>
      <c r="U43" s="112" t="n"/>
      <c r="V43" s="112" t="n"/>
      <c r="W43" s="112" t="n"/>
      <c r="X43" s="112" t="n"/>
      <c r="Y43" s="77">
        <f>IF(T43="","",SUM(T43:X43))</f>
        <v/>
      </c>
      <c r="Z43" s="77">
        <f>IF(AND(S43="",Y43=""),"",IF(S43="",Y43,IF(Y43="",S43,MIN(S43,Y43))))</f>
        <v/>
      </c>
      <c r="AA43" s="77">
        <f>IF(OR(H43="",Z43=""),"",H43-M43-Z43)</f>
        <v/>
      </c>
      <c r="AB43" s="78">
        <f>IF(OR(Z43="",Z43=0),"",AA43/Z43)</f>
        <v/>
      </c>
      <c r="AC43" s="78">
        <f>IF(OR(H43="",H43=0),"",AA43/H43)</f>
        <v/>
      </c>
      <c r="AD43" s="79">
        <f>IF(OR(AA43="",F43=""),"",AA43*F43)</f>
        <v/>
      </c>
      <c r="AE43" s="80">
        <f>IF(OR(AB43="",AC43=""),"",MIN(100,ROUND(MIN(30,AB43*8)+MIN(25,AC43*50)+IF(E43="",10,IF(E43&lt;2000,20,IF(E43&lt;5000,15,IF(E43&lt;10000,10,5))))+IF(G43="Low",15,IF(G43="Medium",10,IF(G43="High",5,2)))+10,0)))</f>
        <v/>
      </c>
      <c r="AF43" s="69">
        <f>IF(AE43="","",IF(AE43&gt;=70,"BUY",IF(AE43&gt;=50,"TEST","SKIP")))</f>
        <v/>
      </c>
      <c r="AG43" s="118">
        <f>IF(OR(AF43="",AF43="SKIP",H43="",F43=""),0,ROUND(H43*F43*IF(AF43="BUY",0.02,0.015),0))</f>
        <v/>
      </c>
      <c r="AH43" s="78">
        <f>IF(OR(H43="",H43=0,AA43=""),"",AA43/H43)</f>
        <v/>
      </c>
      <c r="AI43" s="79">
        <f>IF(OR(Z43="",F43=""),"",Z43*F43)</f>
        <v/>
      </c>
      <c r="AJ43" s="81">
        <f>IF(OR(AI43="",AD43="",AD43=0),"",AI43/AD43)</f>
        <v/>
      </c>
      <c r="AK43" s="80" t="n"/>
      <c r="AL43" s="59" t="n"/>
    </row>
    <row r="44" ht="15" customHeight="1" s="58">
      <c r="A44" s="59" t="n"/>
      <c r="B44" s="112" t="n"/>
      <c r="C44" s="112" t="n"/>
      <c r="D44" s="112" t="n"/>
      <c r="E44" s="112" t="n"/>
      <c r="F44" s="112" t="n"/>
      <c r="G44" s="112" t="n"/>
      <c r="H44" s="112" t="n"/>
      <c r="I44" s="112" t="n"/>
      <c r="J44" s="112" t="n"/>
      <c r="K44" s="112" t="n"/>
      <c r="L44" s="112" t="n"/>
      <c r="M44" s="72">
        <f>IF(H44="","",SUM(I44:L44))</f>
        <v/>
      </c>
      <c r="N44" s="112" t="n"/>
      <c r="O44" s="112" t="n"/>
      <c r="P44" s="112" t="n"/>
      <c r="Q44" s="112" t="n"/>
      <c r="R44" s="112" t="n"/>
      <c r="S44" s="72">
        <f>IF(N44="","",SUM(N44:R44))</f>
        <v/>
      </c>
      <c r="T44" s="112" t="n"/>
      <c r="U44" s="112" t="n"/>
      <c r="V44" s="112" t="n"/>
      <c r="W44" s="112" t="n"/>
      <c r="X44" s="112" t="n"/>
      <c r="Y44" s="72">
        <f>IF(T44="","",SUM(T44:X44))</f>
        <v/>
      </c>
      <c r="Z44" s="72">
        <f>IF(AND(S44="",Y44=""),"",IF(S44="",Y44,IF(Y44="",S44,MIN(S44,Y44))))</f>
        <v/>
      </c>
      <c r="AA44" s="72">
        <f>IF(OR(H44="",Z44=""),"",H44-M44-Z44)</f>
        <v/>
      </c>
      <c r="AB44" s="73">
        <f>IF(OR(Z44="",Z44=0),"",AA44/Z44)</f>
        <v/>
      </c>
      <c r="AC44" s="73">
        <f>IF(OR(H44="",H44=0),"",AA44/H44)</f>
        <v/>
      </c>
      <c r="AD44" s="74">
        <f>IF(OR(AA44="",F44=""),"",AA44*F44)</f>
        <v/>
      </c>
      <c r="AE44" s="75">
        <f>IF(OR(AB44="",AC44=""),"",MIN(100,ROUND(MIN(30,AB44*8)+MIN(25,AC44*50)+IF(E44="",10,IF(E44&lt;2000,20,IF(E44&lt;5000,15,IF(E44&lt;10000,10,5))))+IF(G44="Low",15,IF(G44="Medium",10,IF(G44="High",5,2)))+10,0)))</f>
        <v/>
      </c>
      <c r="AF44" s="69">
        <f>IF(AE44="","",IF(AE44&gt;=70,"BUY",IF(AE44&gt;=50,"TEST","SKIP")))</f>
        <v/>
      </c>
      <c r="AG44" s="118">
        <f>IF(OR(AF44="",AF44="SKIP",H44="",F44=""),0,ROUND(H44*F44*IF(AF44="BUY",0.02,0.015),0))</f>
        <v/>
      </c>
      <c r="AH44" s="73">
        <f>IF(OR(H44="",H44=0,AA44=""),"",AA44/H44)</f>
        <v/>
      </c>
      <c r="AI44" s="74">
        <f>IF(OR(Z44="",F44=""),"",Z44*F44)</f>
        <v/>
      </c>
      <c r="AJ44" s="76">
        <f>IF(OR(AI44="",AD44="",AD44=0),"",AI44/AD44)</f>
        <v/>
      </c>
      <c r="AK44" s="75" t="n"/>
      <c r="AL44" s="59" t="n"/>
    </row>
    <row r="45" ht="15" customHeight="1" s="58">
      <c r="A45" s="59" t="n"/>
      <c r="B45" s="112" t="n"/>
      <c r="C45" s="112" t="n"/>
      <c r="D45" s="112" t="n"/>
      <c r="E45" s="112" t="n"/>
      <c r="F45" s="112" t="n"/>
      <c r="G45" s="112" t="n"/>
      <c r="H45" s="112" t="n"/>
      <c r="I45" s="112" t="n"/>
      <c r="J45" s="112" t="n"/>
      <c r="K45" s="112" t="n"/>
      <c r="L45" s="112" t="n"/>
      <c r="M45" s="77">
        <f>IF(H45="","",SUM(I45:L45))</f>
        <v/>
      </c>
      <c r="N45" s="112" t="n"/>
      <c r="O45" s="112" t="n"/>
      <c r="P45" s="112" t="n"/>
      <c r="Q45" s="112" t="n"/>
      <c r="R45" s="112" t="n"/>
      <c r="S45" s="77">
        <f>IF(N45="","",SUM(N45:R45))</f>
        <v/>
      </c>
      <c r="T45" s="112" t="n"/>
      <c r="U45" s="112" t="n"/>
      <c r="V45" s="112" t="n"/>
      <c r="W45" s="112" t="n"/>
      <c r="X45" s="112" t="n"/>
      <c r="Y45" s="77">
        <f>IF(T45="","",SUM(T45:X45))</f>
        <v/>
      </c>
      <c r="Z45" s="77">
        <f>IF(AND(S45="",Y45=""),"",IF(S45="",Y45,IF(Y45="",S45,MIN(S45,Y45))))</f>
        <v/>
      </c>
      <c r="AA45" s="77">
        <f>IF(OR(H45="",Z45=""),"",H45-M45-Z45)</f>
        <v/>
      </c>
      <c r="AB45" s="78">
        <f>IF(OR(Z45="",Z45=0),"",AA45/Z45)</f>
        <v/>
      </c>
      <c r="AC45" s="78">
        <f>IF(OR(H45="",H45=0),"",AA45/H45)</f>
        <v/>
      </c>
      <c r="AD45" s="79">
        <f>IF(OR(AA45="",F45=""),"",AA45*F45)</f>
        <v/>
      </c>
      <c r="AE45" s="80">
        <f>IF(OR(AB45="",AC45=""),"",MIN(100,ROUND(MIN(30,AB45*8)+MIN(25,AC45*50)+IF(E45="",10,IF(E45&lt;2000,20,IF(E45&lt;5000,15,IF(E45&lt;10000,10,5))))+IF(G45="Low",15,IF(G45="Medium",10,IF(G45="High",5,2)))+10,0)))</f>
        <v/>
      </c>
      <c r="AF45" s="69">
        <f>IF(AE45="","",IF(AE45&gt;=70,"BUY",IF(AE45&gt;=50,"TEST","SKIP")))</f>
        <v/>
      </c>
      <c r="AG45" s="118">
        <f>IF(OR(AF45="",AF45="SKIP",H45="",F45=""),0,ROUND(H45*F45*IF(AF45="BUY",0.02,0.015),0))</f>
        <v/>
      </c>
      <c r="AH45" s="78">
        <f>IF(OR(H45="",H45=0,AA45=""),"",AA45/H45)</f>
        <v/>
      </c>
      <c r="AI45" s="79">
        <f>IF(OR(Z45="",F45=""),"",Z45*F45)</f>
        <v/>
      </c>
      <c r="AJ45" s="81">
        <f>IF(OR(AI45="",AD45="",AD45=0),"",AI45/AD45)</f>
        <v/>
      </c>
      <c r="AK45" s="80" t="n"/>
      <c r="AL45" s="59" t="n"/>
    </row>
    <row r="46" ht="15" customHeight="1" s="58">
      <c r="A46" s="59" t="n"/>
      <c r="B46" s="112" t="n"/>
      <c r="C46" s="112" t="n"/>
      <c r="D46" s="112" t="n"/>
      <c r="E46" s="112" t="n"/>
      <c r="F46" s="112" t="n"/>
      <c r="G46" s="112" t="n"/>
      <c r="H46" s="112" t="n"/>
      <c r="I46" s="112" t="n"/>
      <c r="J46" s="112" t="n"/>
      <c r="K46" s="112" t="n"/>
      <c r="L46" s="112" t="n"/>
      <c r="M46" s="72">
        <f>IF(H46="","",SUM(I46:L46))</f>
        <v/>
      </c>
      <c r="N46" s="112" t="n"/>
      <c r="O46" s="112" t="n"/>
      <c r="P46" s="112" t="n"/>
      <c r="Q46" s="112" t="n"/>
      <c r="R46" s="112" t="n"/>
      <c r="S46" s="72">
        <f>IF(N46="","",SUM(N46:R46))</f>
        <v/>
      </c>
      <c r="T46" s="112" t="n"/>
      <c r="U46" s="112" t="n"/>
      <c r="V46" s="112" t="n"/>
      <c r="W46" s="112" t="n"/>
      <c r="X46" s="112" t="n"/>
      <c r="Y46" s="72">
        <f>IF(T46="","",SUM(T46:X46))</f>
        <v/>
      </c>
      <c r="Z46" s="72">
        <f>IF(AND(S46="",Y46=""),"",IF(S46="",Y46,IF(Y46="",S46,MIN(S46,Y46))))</f>
        <v/>
      </c>
      <c r="AA46" s="72">
        <f>IF(OR(H46="",Z46=""),"",H46-M46-Z46)</f>
        <v/>
      </c>
      <c r="AB46" s="73">
        <f>IF(OR(Z46="",Z46=0),"",AA46/Z46)</f>
        <v/>
      </c>
      <c r="AC46" s="73">
        <f>IF(OR(H46="",H46=0),"",AA46/H46)</f>
        <v/>
      </c>
      <c r="AD46" s="74">
        <f>IF(OR(AA46="",F46=""),"",AA46*F46)</f>
        <v/>
      </c>
      <c r="AE46" s="75">
        <f>IF(OR(AB46="",AC46=""),"",MIN(100,ROUND(MIN(30,AB46*8)+MIN(25,AC46*50)+IF(E46="",10,IF(E46&lt;2000,20,IF(E46&lt;5000,15,IF(E46&lt;10000,10,5))))+IF(G46="Low",15,IF(G46="Medium",10,IF(G46="High",5,2)))+10,0)))</f>
        <v/>
      </c>
      <c r="AF46" s="69">
        <f>IF(AE46="","",IF(AE46&gt;=70,"BUY",IF(AE46&gt;=50,"TEST","SKIP")))</f>
        <v/>
      </c>
      <c r="AG46" s="118">
        <f>IF(OR(AF46="",AF46="SKIP",H46="",F46=""),0,ROUND(H46*F46*IF(AF46="BUY",0.02,0.015),0))</f>
        <v/>
      </c>
      <c r="AH46" s="73">
        <f>IF(OR(H46="",H46=0,AA46=""),"",AA46/H46)</f>
        <v/>
      </c>
      <c r="AI46" s="74">
        <f>IF(OR(Z46="",F46=""),"",Z46*F46)</f>
        <v/>
      </c>
      <c r="AJ46" s="76">
        <f>IF(OR(AI46="",AD46="",AD46=0),"",AI46/AD46)</f>
        <v/>
      </c>
      <c r="AK46" s="75" t="n"/>
      <c r="AL46" s="59" t="n"/>
    </row>
    <row r="47" ht="15" customHeight="1" s="58">
      <c r="A47" s="59" t="n"/>
      <c r="B47" s="112" t="n"/>
      <c r="C47" s="112" t="n"/>
      <c r="D47" s="112" t="n"/>
      <c r="E47" s="112" t="n"/>
      <c r="F47" s="112" t="n"/>
      <c r="G47" s="112" t="n"/>
      <c r="H47" s="112" t="n"/>
      <c r="I47" s="112" t="n"/>
      <c r="J47" s="112" t="n"/>
      <c r="K47" s="112" t="n"/>
      <c r="L47" s="112" t="n"/>
      <c r="M47" s="77">
        <f>IF(H47="","",SUM(I47:L47))</f>
        <v/>
      </c>
      <c r="N47" s="112" t="n"/>
      <c r="O47" s="112" t="n"/>
      <c r="P47" s="112" t="n"/>
      <c r="Q47" s="112" t="n"/>
      <c r="R47" s="112" t="n"/>
      <c r="S47" s="77">
        <f>IF(N47="","",SUM(N47:R47))</f>
        <v/>
      </c>
      <c r="T47" s="112" t="n"/>
      <c r="U47" s="112" t="n"/>
      <c r="V47" s="112" t="n"/>
      <c r="W47" s="112" t="n"/>
      <c r="X47" s="112" t="n"/>
      <c r="Y47" s="77">
        <f>IF(T47="","",SUM(T47:X47))</f>
        <v/>
      </c>
      <c r="Z47" s="77">
        <f>IF(AND(S47="",Y47=""),"",IF(S47="",Y47,IF(Y47="",S47,MIN(S47,Y47))))</f>
        <v/>
      </c>
      <c r="AA47" s="77">
        <f>IF(OR(H47="",Z47=""),"",H47-M47-Z47)</f>
        <v/>
      </c>
      <c r="AB47" s="78">
        <f>IF(OR(Z47="",Z47=0),"",AA47/Z47)</f>
        <v/>
      </c>
      <c r="AC47" s="78">
        <f>IF(OR(H47="",H47=0),"",AA47/H47)</f>
        <v/>
      </c>
      <c r="AD47" s="79">
        <f>IF(OR(AA47="",F47=""),"",AA47*F47)</f>
        <v/>
      </c>
      <c r="AE47" s="80">
        <f>IF(OR(AB47="",AC47=""),"",MIN(100,ROUND(MIN(30,AB47*8)+MIN(25,AC47*50)+IF(E47="",10,IF(E47&lt;2000,20,IF(E47&lt;5000,15,IF(E47&lt;10000,10,5))))+IF(G47="Low",15,IF(G47="Medium",10,IF(G47="High",5,2)))+10,0)))</f>
        <v/>
      </c>
      <c r="AF47" s="69">
        <f>IF(AE47="","",IF(AE47&gt;=70,"BUY",IF(AE47&gt;=50,"TEST","SKIP")))</f>
        <v/>
      </c>
      <c r="AG47" s="118">
        <f>IF(OR(AF47="",AF47="SKIP",H47="",F47=""),0,ROUND(H47*F47*IF(AF47="BUY",0.02,0.015),0))</f>
        <v/>
      </c>
      <c r="AH47" s="78">
        <f>IF(OR(H47="",H47=0,AA47=""),"",AA47/H47)</f>
        <v/>
      </c>
      <c r="AI47" s="79">
        <f>IF(OR(Z47="",F47=""),"",Z47*F47)</f>
        <v/>
      </c>
      <c r="AJ47" s="81">
        <f>IF(OR(AI47="",AD47="",AD47=0),"",AI47/AD47)</f>
        <v/>
      </c>
      <c r="AK47" s="80" t="n"/>
      <c r="AL47" s="59" t="n"/>
    </row>
    <row r="48" ht="15" customHeight="1" s="58">
      <c r="A48" s="59" t="n"/>
      <c r="B48" s="112" t="n"/>
      <c r="C48" s="112" t="n"/>
      <c r="D48" s="112" t="n"/>
      <c r="E48" s="112" t="n"/>
      <c r="F48" s="112" t="n"/>
      <c r="G48" s="112" t="n"/>
      <c r="H48" s="112" t="n"/>
      <c r="I48" s="112" t="n"/>
      <c r="J48" s="112" t="n"/>
      <c r="K48" s="112" t="n"/>
      <c r="L48" s="112" t="n"/>
      <c r="M48" s="72">
        <f>IF(H48="","",SUM(I48:L48))</f>
        <v/>
      </c>
      <c r="N48" s="112" t="n"/>
      <c r="O48" s="112" t="n"/>
      <c r="P48" s="112" t="n"/>
      <c r="Q48" s="112" t="n"/>
      <c r="R48" s="112" t="n"/>
      <c r="S48" s="72">
        <f>IF(N48="","",SUM(N48:R48))</f>
        <v/>
      </c>
      <c r="T48" s="112" t="n"/>
      <c r="U48" s="112" t="n"/>
      <c r="V48" s="112" t="n"/>
      <c r="W48" s="112" t="n"/>
      <c r="X48" s="112" t="n"/>
      <c r="Y48" s="72">
        <f>IF(T48="","",SUM(T48:X48))</f>
        <v/>
      </c>
      <c r="Z48" s="72">
        <f>IF(AND(S48="",Y48=""),"",IF(S48="",Y48,IF(Y48="",S48,MIN(S48,Y48))))</f>
        <v/>
      </c>
      <c r="AA48" s="72">
        <f>IF(OR(H48="",Z48=""),"",H48-M48-Z48)</f>
        <v/>
      </c>
      <c r="AB48" s="73">
        <f>IF(OR(Z48="",Z48=0),"",AA48/Z48)</f>
        <v/>
      </c>
      <c r="AC48" s="73">
        <f>IF(OR(H48="",H48=0),"",AA48/H48)</f>
        <v/>
      </c>
      <c r="AD48" s="74">
        <f>IF(OR(AA48="",F48=""),"",AA48*F48)</f>
        <v/>
      </c>
      <c r="AE48" s="75">
        <f>IF(OR(AB48="",AC48=""),"",MIN(100,ROUND(MIN(30,AB48*8)+MIN(25,AC48*50)+IF(E48="",10,IF(E48&lt;2000,20,IF(E48&lt;5000,15,IF(E48&lt;10000,10,5))))+IF(G48="Low",15,IF(G48="Medium",10,IF(G48="High",5,2)))+10,0)))</f>
        <v/>
      </c>
      <c r="AF48" s="69">
        <f>IF(AE48="","",IF(AE48&gt;=70,"BUY",IF(AE48&gt;=50,"TEST","SKIP")))</f>
        <v/>
      </c>
      <c r="AG48" s="118">
        <f>IF(OR(AF48="",AF48="SKIP",H48="",F48=""),0,ROUND(H48*F48*IF(AF48="BUY",0.02,0.015),0))</f>
        <v/>
      </c>
      <c r="AH48" s="73">
        <f>IF(OR(H48="",H48=0,AA48=""),"",AA48/H48)</f>
        <v/>
      </c>
      <c r="AI48" s="74">
        <f>IF(OR(Z48="",F48=""),"",Z48*F48)</f>
        <v/>
      </c>
      <c r="AJ48" s="76">
        <f>IF(OR(AI48="",AD48="",AD48=0),"",AI48/AD48)</f>
        <v/>
      </c>
      <c r="AK48" s="75" t="n"/>
      <c r="AL48" s="59" t="n"/>
    </row>
    <row r="49" ht="15" customHeight="1" s="58">
      <c r="A49" s="59" t="n"/>
      <c r="B49" s="112" t="n"/>
      <c r="C49" s="112" t="n"/>
      <c r="D49" s="112" t="n"/>
      <c r="E49" s="112" t="n"/>
      <c r="F49" s="112" t="n"/>
      <c r="G49" s="112" t="n"/>
      <c r="H49" s="112" t="n"/>
      <c r="I49" s="112" t="n"/>
      <c r="J49" s="112" t="n"/>
      <c r="K49" s="112" t="n"/>
      <c r="L49" s="112" t="n"/>
      <c r="M49" s="77">
        <f>IF(H49="","",SUM(I49:L49))</f>
        <v/>
      </c>
      <c r="N49" s="112" t="n"/>
      <c r="O49" s="112" t="n"/>
      <c r="P49" s="112" t="n"/>
      <c r="Q49" s="112" t="n"/>
      <c r="R49" s="112" t="n"/>
      <c r="S49" s="77">
        <f>IF(N49="","",SUM(N49:R49))</f>
        <v/>
      </c>
      <c r="T49" s="112" t="n"/>
      <c r="U49" s="112" t="n"/>
      <c r="V49" s="112" t="n"/>
      <c r="W49" s="112" t="n"/>
      <c r="X49" s="112" t="n"/>
      <c r="Y49" s="77">
        <f>IF(T49="","",SUM(T49:X49))</f>
        <v/>
      </c>
      <c r="Z49" s="77">
        <f>IF(AND(S49="",Y49=""),"",IF(S49="",Y49,IF(Y49="",S49,MIN(S49,Y49))))</f>
        <v/>
      </c>
      <c r="AA49" s="77">
        <f>IF(OR(H49="",Z49=""),"",H49-M49-Z49)</f>
        <v/>
      </c>
      <c r="AB49" s="78">
        <f>IF(OR(Z49="",Z49=0),"",AA49/Z49)</f>
        <v/>
      </c>
      <c r="AC49" s="78">
        <f>IF(OR(H49="",H49=0),"",AA49/H49)</f>
        <v/>
      </c>
      <c r="AD49" s="79">
        <f>IF(OR(AA49="",F49=""),"",AA49*F49)</f>
        <v/>
      </c>
      <c r="AE49" s="80">
        <f>IF(OR(AB49="",AC49=""),"",MIN(100,ROUND(MIN(30,AB49*8)+MIN(25,AC49*50)+IF(E49="",10,IF(E49&lt;2000,20,IF(E49&lt;5000,15,IF(E49&lt;10000,10,5))))+IF(G49="Low",15,IF(G49="Medium",10,IF(G49="High",5,2)))+10,0)))</f>
        <v/>
      </c>
      <c r="AF49" s="69">
        <f>IF(AE49="","",IF(AE49&gt;=70,"BUY",IF(AE49&gt;=50,"TEST","SKIP")))</f>
        <v/>
      </c>
      <c r="AG49" s="118">
        <f>IF(OR(AF49="",AF49="SKIP",H49="",F49=""),0,ROUND(H49*F49*IF(AF49="BUY",0.02,0.015),0))</f>
        <v/>
      </c>
      <c r="AH49" s="78">
        <f>IF(OR(H49="",H49=0,AA49=""),"",AA49/H49)</f>
        <v/>
      </c>
      <c r="AI49" s="79">
        <f>IF(OR(Z49="",F49=""),"",Z49*F49)</f>
        <v/>
      </c>
      <c r="AJ49" s="81">
        <f>IF(OR(AI49="",AD49="",AD49=0),"",AI49/AD49)</f>
        <v/>
      </c>
      <c r="AK49" s="80" t="n"/>
      <c r="AL49" s="59" t="n"/>
    </row>
    <row r="50" ht="15" customHeight="1" s="58">
      <c r="A50" s="59" t="n"/>
      <c r="B50" s="112" t="n"/>
      <c r="C50" s="112" t="n"/>
      <c r="D50" s="112" t="n"/>
      <c r="E50" s="112" t="n"/>
      <c r="F50" s="112" t="n"/>
      <c r="G50" s="112" t="n"/>
      <c r="H50" s="112" t="n"/>
      <c r="I50" s="112" t="n"/>
      <c r="J50" s="112" t="n"/>
      <c r="K50" s="112" t="n"/>
      <c r="L50" s="112" t="n"/>
      <c r="M50" s="72">
        <f>IF(H50="","",SUM(I50:L50))</f>
        <v/>
      </c>
      <c r="N50" s="112" t="n"/>
      <c r="O50" s="112" t="n"/>
      <c r="P50" s="112" t="n"/>
      <c r="Q50" s="112" t="n"/>
      <c r="R50" s="112" t="n"/>
      <c r="S50" s="72">
        <f>IF(N50="","",SUM(N50:R50))</f>
        <v/>
      </c>
      <c r="T50" s="112" t="n"/>
      <c r="U50" s="112" t="n"/>
      <c r="V50" s="112" t="n"/>
      <c r="W50" s="112" t="n"/>
      <c r="X50" s="112" t="n"/>
      <c r="Y50" s="72">
        <f>IF(T50="","",SUM(T50:X50))</f>
        <v/>
      </c>
      <c r="Z50" s="72">
        <f>IF(AND(S50="",Y50=""),"",IF(S50="",Y50,IF(Y50="",S50,MIN(S50,Y50))))</f>
        <v/>
      </c>
      <c r="AA50" s="72">
        <f>IF(OR(H50="",Z50=""),"",H50-M50-Z50)</f>
        <v/>
      </c>
      <c r="AB50" s="73">
        <f>IF(OR(Z50="",Z50=0),"",AA50/Z50)</f>
        <v/>
      </c>
      <c r="AC50" s="73">
        <f>IF(OR(H50="",H50=0),"",AA50/H50)</f>
        <v/>
      </c>
      <c r="AD50" s="74">
        <f>IF(OR(AA50="",F50=""),"",AA50*F50)</f>
        <v/>
      </c>
      <c r="AE50" s="75">
        <f>IF(OR(AB50="",AC50=""),"",MIN(100,ROUND(MIN(30,AB50*8)+MIN(25,AC50*50)+IF(E50="",10,IF(E50&lt;2000,20,IF(E50&lt;5000,15,IF(E50&lt;10000,10,5))))+IF(G50="Low",15,IF(G50="Medium",10,IF(G50="High",5,2)))+10,0)))</f>
        <v/>
      </c>
      <c r="AF50" s="69">
        <f>IF(AE50="","",IF(AE50&gt;=70,"BUY",IF(AE50&gt;=50,"TEST","SKIP")))</f>
        <v/>
      </c>
      <c r="AG50" s="118">
        <f>IF(OR(AF50="",AF50="SKIP",H50="",F50=""),0,ROUND(H50*F50*IF(AF50="BUY",0.02,0.015),0))</f>
        <v/>
      </c>
      <c r="AH50" s="73">
        <f>IF(OR(H50="",H50=0,AA50=""),"",AA50/H50)</f>
        <v/>
      </c>
      <c r="AI50" s="74">
        <f>IF(OR(Z50="",F50=""),"",Z50*F50)</f>
        <v/>
      </c>
      <c r="AJ50" s="76">
        <f>IF(OR(AI50="",AD50="",AD50=0),"",AI50/AD50)</f>
        <v/>
      </c>
      <c r="AK50" s="75" t="n"/>
      <c r="AL50" s="59" t="n"/>
    </row>
    <row r="51" ht="15" customHeight="1" s="58">
      <c r="A51" s="59" t="n"/>
      <c r="B51" s="112" t="n"/>
      <c r="C51" s="112" t="n"/>
      <c r="D51" s="112" t="n"/>
      <c r="E51" s="112" t="n"/>
      <c r="F51" s="112" t="n"/>
      <c r="G51" s="112" t="n"/>
      <c r="H51" s="112" t="n"/>
      <c r="I51" s="112" t="n"/>
      <c r="J51" s="112" t="n"/>
      <c r="K51" s="112" t="n"/>
      <c r="L51" s="112" t="n"/>
      <c r="M51" s="77">
        <f>IF(H51="","",SUM(I51:L51))</f>
        <v/>
      </c>
      <c r="N51" s="112" t="n"/>
      <c r="O51" s="112" t="n"/>
      <c r="P51" s="112" t="n"/>
      <c r="Q51" s="112" t="n"/>
      <c r="R51" s="112" t="n"/>
      <c r="S51" s="77">
        <f>IF(N51="","",SUM(N51:R51))</f>
        <v/>
      </c>
      <c r="T51" s="112" t="n"/>
      <c r="U51" s="112" t="n"/>
      <c r="V51" s="112" t="n"/>
      <c r="W51" s="112" t="n"/>
      <c r="X51" s="112" t="n"/>
      <c r="Y51" s="77">
        <f>IF(T51="","",SUM(T51:X51))</f>
        <v/>
      </c>
      <c r="Z51" s="77">
        <f>IF(AND(S51="",Y51=""),"",IF(S51="",Y51,IF(Y51="",S51,MIN(S51,Y51))))</f>
        <v/>
      </c>
      <c r="AA51" s="77">
        <f>IF(OR(H51="",Z51=""),"",H51-M51-Z51)</f>
        <v/>
      </c>
      <c r="AB51" s="78">
        <f>IF(OR(Z51="",Z51=0),"",AA51/Z51)</f>
        <v/>
      </c>
      <c r="AC51" s="78">
        <f>IF(OR(H51="",H51=0),"",AA51/H51)</f>
        <v/>
      </c>
      <c r="AD51" s="79">
        <f>IF(OR(AA51="",F51=""),"",AA51*F51)</f>
        <v/>
      </c>
      <c r="AE51" s="80">
        <f>IF(OR(AB51="",AC51=""),"",MIN(100,ROUND(MIN(30,AB51*8)+MIN(25,AC51*50)+IF(E51="",10,IF(E51&lt;2000,20,IF(E51&lt;5000,15,IF(E51&lt;10000,10,5))))+IF(G51="Low",15,IF(G51="Medium",10,IF(G51="High",5,2)))+10,0)))</f>
        <v/>
      </c>
      <c r="AF51" s="69">
        <f>IF(AE51="","",IF(AE51&gt;=70,"BUY",IF(AE51&gt;=50,"TEST","SKIP")))</f>
        <v/>
      </c>
      <c r="AG51" s="118">
        <f>IF(OR(AF51="",AF51="SKIP",H51="",F51=""),0,ROUND(H51*F51*IF(AF51="BUY",0.02,0.015),0))</f>
        <v/>
      </c>
      <c r="AH51" s="78">
        <f>IF(OR(H51="",H51=0,AA51=""),"",AA51/H51)</f>
        <v/>
      </c>
      <c r="AI51" s="79">
        <f>IF(OR(Z51="",F51=""),"",Z51*F51)</f>
        <v/>
      </c>
      <c r="AJ51" s="81">
        <f>IF(OR(AI51="",AD51="",AD51=0),"",AI51/AD51)</f>
        <v/>
      </c>
      <c r="AK51" s="80" t="n"/>
      <c r="AL51" s="59" t="n"/>
    </row>
    <row r="52" ht="15" customHeight="1" s="58">
      <c r="A52" s="59" t="n"/>
      <c r="B52" s="112" t="n"/>
      <c r="C52" s="112" t="n"/>
      <c r="D52" s="112" t="n"/>
      <c r="E52" s="112" t="n"/>
      <c r="F52" s="112" t="n"/>
      <c r="G52" s="112" t="n"/>
      <c r="H52" s="112" t="n"/>
      <c r="I52" s="112" t="n"/>
      <c r="J52" s="112" t="n"/>
      <c r="K52" s="112" t="n"/>
      <c r="L52" s="112" t="n"/>
      <c r="M52" s="72">
        <f>IF(H52="","",SUM(I52:L52))</f>
        <v/>
      </c>
      <c r="N52" s="112" t="n"/>
      <c r="O52" s="112" t="n"/>
      <c r="P52" s="112" t="n"/>
      <c r="Q52" s="112" t="n"/>
      <c r="R52" s="112" t="n"/>
      <c r="S52" s="72">
        <f>IF(N52="","",SUM(N52:R52))</f>
        <v/>
      </c>
      <c r="T52" s="112" t="n"/>
      <c r="U52" s="112" t="n"/>
      <c r="V52" s="112" t="n"/>
      <c r="W52" s="112" t="n"/>
      <c r="X52" s="112" t="n"/>
      <c r="Y52" s="72">
        <f>IF(T52="","",SUM(T52:X52))</f>
        <v/>
      </c>
      <c r="Z52" s="72">
        <f>IF(AND(S52="",Y52=""),"",IF(S52="",Y52,IF(Y52="",S52,MIN(S52,Y52))))</f>
        <v/>
      </c>
      <c r="AA52" s="72">
        <f>IF(OR(H52="",Z52=""),"",H52-M52-Z52)</f>
        <v/>
      </c>
      <c r="AB52" s="73">
        <f>IF(OR(Z52="",Z52=0),"",AA52/Z52)</f>
        <v/>
      </c>
      <c r="AC52" s="73">
        <f>IF(OR(H52="",H52=0),"",AA52/H52)</f>
        <v/>
      </c>
      <c r="AD52" s="74">
        <f>IF(OR(AA52="",F52=""),"",AA52*F52)</f>
        <v/>
      </c>
      <c r="AE52" s="75">
        <f>IF(OR(AB52="",AC52=""),"",MIN(100,ROUND(MIN(30,AB52*8)+MIN(25,AC52*50)+IF(E52="",10,IF(E52&lt;2000,20,IF(E52&lt;5000,15,IF(E52&lt;10000,10,5))))+IF(G52="Low",15,IF(G52="Medium",10,IF(G52="High",5,2)))+10,0)))</f>
        <v/>
      </c>
      <c r="AF52" s="69">
        <f>IF(AE52="","",IF(AE52&gt;=70,"BUY",IF(AE52&gt;=50,"TEST","SKIP")))</f>
        <v/>
      </c>
      <c r="AG52" s="118">
        <f>IF(OR(AF52="",AF52="SKIP",H52="",F52=""),0,ROUND(H52*F52*IF(AF52="BUY",0.02,0.015),0))</f>
        <v/>
      </c>
      <c r="AH52" s="73">
        <f>IF(OR(H52="",H52=0,AA52=""),"",AA52/H52)</f>
        <v/>
      </c>
      <c r="AI52" s="74">
        <f>IF(OR(Z52="",F52=""),"",Z52*F52)</f>
        <v/>
      </c>
      <c r="AJ52" s="76">
        <f>IF(OR(AI52="",AD52="",AD52=0),"",AI52/AD52)</f>
        <v/>
      </c>
      <c r="AK52" s="75" t="n"/>
      <c r="AL52" s="59" t="n"/>
    </row>
    <row r="53" ht="15" customHeight="1" s="58">
      <c r="A53" s="59" t="n"/>
      <c r="B53" s="112" t="n"/>
      <c r="C53" s="112" t="n"/>
      <c r="D53" s="112" t="n"/>
      <c r="E53" s="112" t="n"/>
      <c r="F53" s="112" t="n"/>
      <c r="G53" s="112" t="n"/>
      <c r="H53" s="112" t="n"/>
      <c r="I53" s="112" t="n"/>
      <c r="J53" s="112" t="n"/>
      <c r="K53" s="112" t="n"/>
      <c r="L53" s="112" t="n"/>
      <c r="M53" s="77">
        <f>IF(H53="","",SUM(I53:L53))</f>
        <v/>
      </c>
      <c r="N53" s="112" t="n"/>
      <c r="O53" s="112" t="n"/>
      <c r="P53" s="112" t="n"/>
      <c r="Q53" s="112" t="n"/>
      <c r="R53" s="112" t="n"/>
      <c r="S53" s="77">
        <f>IF(N53="","",SUM(N53:R53))</f>
        <v/>
      </c>
      <c r="T53" s="112" t="n"/>
      <c r="U53" s="112" t="n"/>
      <c r="V53" s="112" t="n"/>
      <c r="W53" s="112" t="n"/>
      <c r="X53" s="112" t="n"/>
      <c r="Y53" s="77">
        <f>IF(T53="","",SUM(T53:X53))</f>
        <v/>
      </c>
      <c r="Z53" s="77">
        <f>IF(AND(S53="",Y53=""),"",IF(S53="",Y53,IF(Y53="",S53,MIN(S53,Y53))))</f>
        <v/>
      </c>
      <c r="AA53" s="77">
        <f>IF(OR(H53="",Z53=""),"",H53-M53-Z53)</f>
        <v/>
      </c>
      <c r="AB53" s="78">
        <f>IF(OR(Z53="",Z53=0),"",AA53/Z53)</f>
        <v/>
      </c>
      <c r="AC53" s="78">
        <f>IF(OR(H53="",H53=0),"",AA53/H53)</f>
        <v/>
      </c>
      <c r="AD53" s="79">
        <f>IF(OR(AA53="",F53=""),"",AA53*F53)</f>
        <v/>
      </c>
      <c r="AE53" s="80">
        <f>IF(OR(AB53="",AC53=""),"",MIN(100,ROUND(MIN(30,AB53*8)+MIN(25,AC53*50)+IF(E53="",10,IF(E53&lt;2000,20,IF(E53&lt;5000,15,IF(E53&lt;10000,10,5))))+IF(G53="Low",15,IF(G53="Medium",10,IF(G53="High",5,2)))+10,0)))</f>
        <v/>
      </c>
      <c r="AF53" s="69">
        <f>IF(AE53="","",IF(AE53&gt;=70,"BUY",IF(AE53&gt;=50,"TEST","SKIP")))</f>
        <v/>
      </c>
      <c r="AG53" s="118">
        <f>IF(OR(AF53="",AF53="SKIP",H53="",F53=""),0,ROUND(H53*F53*IF(AF53="BUY",0.02,0.015),0))</f>
        <v/>
      </c>
      <c r="AH53" s="78">
        <f>IF(OR(H53="",H53=0,AA53=""),"",AA53/H53)</f>
        <v/>
      </c>
      <c r="AI53" s="79">
        <f>IF(OR(Z53="",F53=""),"",Z53*F53)</f>
        <v/>
      </c>
      <c r="AJ53" s="81">
        <f>IF(OR(AI53="",AD53="",AD53=0),"",AI53/AD53)</f>
        <v/>
      </c>
      <c r="AK53" s="80" t="n"/>
      <c r="AL53" s="59" t="n"/>
    </row>
    <row r="54" ht="15" customHeight="1" s="58">
      <c r="A54" s="59" t="n"/>
      <c r="B54" s="112" t="n"/>
      <c r="C54" s="112" t="n"/>
      <c r="D54" s="112" t="n"/>
      <c r="E54" s="112" t="n"/>
      <c r="F54" s="112" t="n"/>
      <c r="G54" s="112" t="n"/>
      <c r="H54" s="112" t="n"/>
      <c r="I54" s="112" t="n"/>
      <c r="J54" s="112" t="n"/>
      <c r="K54" s="112" t="n"/>
      <c r="L54" s="112" t="n"/>
      <c r="M54" s="72">
        <f>IF(H54="","",SUM(I54:L54))</f>
        <v/>
      </c>
      <c r="N54" s="112" t="n"/>
      <c r="O54" s="112" t="n"/>
      <c r="P54" s="112" t="n"/>
      <c r="Q54" s="112" t="n"/>
      <c r="R54" s="112" t="n"/>
      <c r="S54" s="72">
        <f>IF(N54="","",SUM(N54:R54))</f>
        <v/>
      </c>
      <c r="T54" s="112" t="n"/>
      <c r="U54" s="112" t="n"/>
      <c r="V54" s="112" t="n"/>
      <c r="W54" s="112" t="n"/>
      <c r="X54" s="112" t="n"/>
      <c r="Y54" s="72">
        <f>IF(T54="","",SUM(T54:X54))</f>
        <v/>
      </c>
      <c r="Z54" s="72">
        <f>IF(AND(S54="",Y54=""),"",IF(S54="",Y54,IF(Y54="",S54,MIN(S54,Y54))))</f>
        <v/>
      </c>
      <c r="AA54" s="72">
        <f>IF(OR(H54="",Z54=""),"",H54-M54-Z54)</f>
        <v/>
      </c>
      <c r="AB54" s="73">
        <f>IF(OR(Z54="",Z54=0),"",AA54/Z54)</f>
        <v/>
      </c>
      <c r="AC54" s="73">
        <f>IF(OR(H54="",H54=0),"",AA54/H54)</f>
        <v/>
      </c>
      <c r="AD54" s="74">
        <f>IF(OR(AA54="",F54=""),"",AA54*F54)</f>
        <v/>
      </c>
      <c r="AE54" s="75">
        <f>IF(OR(AB54="",AC54=""),"",MIN(100,ROUND(MIN(30,AB54*8)+MIN(25,AC54*50)+IF(E54="",10,IF(E54&lt;2000,20,IF(E54&lt;5000,15,IF(E54&lt;10000,10,5))))+IF(G54="Low",15,IF(G54="Medium",10,IF(G54="High",5,2)))+10,0)))</f>
        <v/>
      </c>
      <c r="AF54" s="69">
        <f>IF(AE54="","",IF(AE54&gt;=70,"BUY",IF(AE54&gt;=50,"TEST","SKIP")))</f>
        <v/>
      </c>
      <c r="AG54" s="118">
        <f>IF(OR(AF54="",AF54="SKIP",H54="",F54=""),0,ROUND(H54*F54*IF(AF54="BUY",0.02,0.015),0))</f>
        <v/>
      </c>
      <c r="AH54" s="73">
        <f>IF(OR(H54="",H54=0,AA54=""),"",AA54/H54)</f>
        <v/>
      </c>
      <c r="AI54" s="74">
        <f>IF(OR(Z54="",F54=""),"",Z54*F54)</f>
        <v/>
      </c>
      <c r="AJ54" s="76">
        <f>IF(OR(AI54="",AD54="",AD54=0),"",AI54/AD54)</f>
        <v/>
      </c>
      <c r="AK54" s="75" t="n"/>
      <c r="AL54" s="59" t="n"/>
    </row>
    <row r="55" ht="15" customHeight="1" s="58">
      <c r="A55" s="59" t="n"/>
      <c r="B55" s="112" t="n"/>
      <c r="C55" s="112" t="n"/>
      <c r="D55" s="112" t="n"/>
      <c r="E55" s="112" t="n"/>
      <c r="F55" s="112" t="n"/>
      <c r="G55" s="112" t="n"/>
      <c r="H55" s="112" t="n"/>
      <c r="I55" s="112" t="n"/>
      <c r="J55" s="112" t="n"/>
      <c r="K55" s="112" t="n"/>
      <c r="L55" s="112" t="n"/>
      <c r="M55" s="77">
        <f>IF(H55="","",SUM(I55:L55))</f>
        <v/>
      </c>
      <c r="N55" s="112" t="n"/>
      <c r="O55" s="112" t="n"/>
      <c r="P55" s="112" t="n"/>
      <c r="Q55" s="112" t="n"/>
      <c r="R55" s="112" t="n"/>
      <c r="S55" s="77">
        <f>IF(N55="","",SUM(N55:R55))</f>
        <v/>
      </c>
      <c r="T55" s="112" t="n"/>
      <c r="U55" s="112" t="n"/>
      <c r="V55" s="112" t="n"/>
      <c r="W55" s="112" t="n"/>
      <c r="X55" s="112" t="n"/>
      <c r="Y55" s="77">
        <f>IF(T55="","",SUM(T55:X55))</f>
        <v/>
      </c>
      <c r="Z55" s="77">
        <f>IF(AND(S55="",Y55=""),"",IF(S55="",Y55,IF(Y55="",S55,MIN(S55,Y55))))</f>
        <v/>
      </c>
      <c r="AA55" s="77">
        <f>IF(OR(H55="",Z55=""),"",H55-M55-Z55)</f>
        <v/>
      </c>
      <c r="AB55" s="78">
        <f>IF(OR(Z55="",Z55=0),"",AA55/Z55)</f>
        <v/>
      </c>
      <c r="AC55" s="78">
        <f>IF(OR(H55="",H55=0),"",AA55/H55)</f>
        <v/>
      </c>
      <c r="AD55" s="79">
        <f>IF(OR(AA55="",F55=""),"",AA55*F55)</f>
        <v/>
      </c>
      <c r="AE55" s="80">
        <f>IF(OR(AB55="",AC55=""),"",MIN(100,ROUND(MIN(30,AB55*8)+MIN(25,AC55*50)+IF(E55="",10,IF(E55&lt;2000,20,IF(E55&lt;5000,15,IF(E55&lt;10000,10,5))))+IF(G55="Low",15,IF(G55="Medium",10,IF(G55="High",5,2)))+10,0)))</f>
        <v/>
      </c>
      <c r="AF55" s="69">
        <f>IF(AE55="","",IF(AE55&gt;=70,"BUY",IF(AE55&gt;=50,"TEST","SKIP")))</f>
        <v/>
      </c>
      <c r="AG55" s="118">
        <f>IF(OR(AF55="",AF55="SKIP",H55="",F55=""),0,ROUND(H55*F55*IF(AF55="BUY",0.02,0.015),0))</f>
        <v/>
      </c>
      <c r="AH55" s="78">
        <f>IF(OR(H55="",H55=0,AA55=""),"",AA55/H55)</f>
        <v/>
      </c>
      <c r="AI55" s="79">
        <f>IF(OR(Z55="",F55=""),"",Z55*F55)</f>
        <v/>
      </c>
      <c r="AJ55" s="81">
        <f>IF(OR(AI55="",AD55="",AD55=0),"",AI55/AD55)</f>
        <v/>
      </c>
      <c r="AK55" s="80" t="n"/>
      <c r="AL55" s="59" t="n"/>
    </row>
    <row r="56" ht="15" customHeight="1" s="58">
      <c r="A56" s="59" t="n"/>
      <c r="B56" s="112" t="n"/>
      <c r="C56" s="112" t="n"/>
      <c r="D56" s="112" t="n"/>
      <c r="E56" s="112" t="n"/>
      <c r="F56" s="112" t="n"/>
      <c r="G56" s="112" t="n"/>
      <c r="H56" s="112" t="n"/>
      <c r="I56" s="112" t="n"/>
      <c r="J56" s="112" t="n"/>
      <c r="K56" s="112" t="n"/>
      <c r="L56" s="112" t="n"/>
      <c r="M56" s="72">
        <f>IF(H56="","",SUM(I56:L56))</f>
        <v/>
      </c>
      <c r="N56" s="112" t="n"/>
      <c r="O56" s="112" t="n"/>
      <c r="P56" s="112" t="n"/>
      <c r="Q56" s="112" t="n"/>
      <c r="R56" s="112" t="n"/>
      <c r="S56" s="72">
        <f>IF(N56="","",SUM(N56:R56))</f>
        <v/>
      </c>
      <c r="T56" s="112" t="n"/>
      <c r="U56" s="112" t="n"/>
      <c r="V56" s="112" t="n"/>
      <c r="W56" s="112" t="n"/>
      <c r="X56" s="112" t="n"/>
      <c r="Y56" s="72">
        <f>IF(T56="","",SUM(T56:X56))</f>
        <v/>
      </c>
      <c r="Z56" s="72">
        <f>IF(AND(S56="",Y56=""),"",IF(S56="",Y56,IF(Y56="",S56,MIN(S56,Y56))))</f>
        <v/>
      </c>
      <c r="AA56" s="72">
        <f>IF(OR(H56="",Z56=""),"",H56-M56-Z56)</f>
        <v/>
      </c>
      <c r="AB56" s="73">
        <f>IF(OR(Z56="",Z56=0),"",AA56/Z56)</f>
        <v/>
      </c>
      <c r="AC56" s="73">
        <f>IF(OR(H56="",H56=0),"",AA56/H56)</f>
        <v/>
      </c>
      <c r="AD56" s="74">
        <f>IF(OR(AA56="",F56=""),"",AA56*F56)</f>
        <v/>
      </c>
      <c r="AE56" s="75">
        <f>IF(OR(AB56="",AC56=""),"",MIN(100,ROUND(MIN(30,AB56*8)+MIN(25,AC56*50)+IF(E56="",10,IF(E56&lt;2000,20,IF(E56&lt;5000,15,IF(E56&lt;10000,10,5))))+IF(G56="Low",15,IF(G56="Medium",10,IF(G56="High",5,2)))+10,0)))</f>
        <v/>
      </c>
      <c r="AF56" s="69">
        <f>IF(AE56="","",IF(AE56&gt;=70,"BUY",IF(AE56&gt;=50,"TEST","SKIP")))</f>
        <v/>
      </c>
      <c r="AG56" s="118">
        <f>IF(OR(AF56="",AF56="SKIP",H56="",F56=""),0,ROUND(H56*F56*IF(AF56="BUY",0.02,0.015),0))</f>
        <v/>
      </c>
      <c r="AH56" s="73">
        <f>IF(OR(H56="",H56=0,AA56=""),"",AA56/H56)</f>
        <v/>
      </c>
      <c r="AI56" s="74">
        <f>IF(OR(Z56="",F56=""),"",Z56*F56)</f>
        <v/>
      </c>
      <c r="AJ56" s="76">
        <f>IF(OR(AI56="",AD56="",AD56=0),"",AI56/AD56)</f>
        <v/>
      </c>
      <c r="AK56" s="75" t="n"/>
      <c r="AL56" s="59" t="n"/>
    </row>
    <row r="57" ht="15" customHeight="1" s="58">
      <c r="A57" s="59" t="n"/>
      <c r="B57" s="112" t="n"/>
      <c r="C57" s="112" t="n"/>
      <c r="D57" s="112" t="n"/>
      <c r="E57" s="112" t="n"/>
      <c r="F57" s="112" t="n"/>
      <c r="G57" s="112" t="n"/>
      <c r="H57" s="112" t="n"/>
      <c r="I57" s="112" t="n"/>
      <c r="J57" s="112" t="n"/>
      <c r="K57" s="112" t="n"/>
      <c r="L57" s="112" t="n"/>
      <c r="M57" s="77">
        <f>IF(H57="","",SUM(I57:L57))</f>
        <v/>
      </c>
      <c r="N57" s="112" t="n"/>
      <c r="O57" s="112" t="n"/>
      <c r="P57" s="112" t="n"/>
      <c r="Q57" s="112" t="n"/>
      <c r="R57" s="112" t="n"/>
      <c r="S57" s="77">
        <f>IF(N57="","",SUM(N57:R57))</f>
        <v/>
      </c>
      <c r="T57" s="112" t="n"/>
      <c r="U57" s="112" t="n"/>
      <c r="V57" s="112" t="n"/>
      <c r="W57" s="112" t="n"/>
      <c r="X57" s="112" t="n"/>
      <c r="Y57" s="77">
        <f>IF(T57="","",SUM(T57:X57))</f>
        <v/>
      </c>
      <c r="Z57" s="77">
        <f>IF(AND(S57="",Y57=""),"",IF(S57="",Y57,IF(Y57="",S57,MIN(S57,Y57))))</f>
        <v/>
      </c>
      <c r="AA57" s="77">
        <f>IF(OR(H57="",Z57=""),"",H57-M57-Z57)</f>
        <v/>
      </c>
      <c r="AB57" s="78">
        <f>IF(OR(Z57="",Z57=0),"",AA57/Z57)</f>
        <v/>
      </c>
      <c r="AC57" s="78">
        <f>IF(OR(H57="",H57=0),"",AA57/H57)</f>
        <v/>
      </c>
      <c r="AD57" s="79">
        <f>IF(OR(AA57="",F57=""),"",AA57*F57)</f>
        <v/>
      </c>
      <c r="AE57" s="80">
        <f>IF(OR(AB57="",AC57=""),"",MIN(100,ROUND(MIN(30,AB57*8)+MIN(25,AC57*50)+IF(E57="",10,IF(E57&lt;2000,20,IF(E57&lt;5000,15,IF(E57&lt;10000,10,5))))+IF(G57="Low",15,IF(G57="Medium",10,IF(G57="High",5,2)))+10,0)))</f>
        <v/>
      </c>
      <c r="AF57" s="69">
        <f>IF(AE57="","",IF(AE57&gt;=70,"BUY",IF(AE57&gt;=50,"TEST","SKIP")))</f>
        <v/>
      </c>
      <c r="AG57" s="118">
        <f>IF(OR(AF57="",AF57="SKIP",H57="",F57=""),0,ROUND(H57*F57*IF(AF57="BUY",0.02,0.015),0))</f>
        <v/>
      </c>
      <c r="AH57" s="78">
        <f>IF(OR(H57="",H57=0,AA57=""),"",AA57/H57)</f>
        <v/>
      </c>
      <c r="AI57" s="79">
        <f>IF(OR(Z57="",F57=""),"",Z57*F57)</f>
        <v/>
      </c>
      <c r="AJ57" s="81">
        <f>IF(OR(AI57="",AD57="",AD57=0),"",AI57/AD57)</f>
        <v/>
      </c>
      <c r="AK57" s="80" t="n"/>
      <c r="AL57" s="59" t="n"/>
    </row>
    <row r="58" ht="15" customHeight="1" s="58">
      <c r="A58" s="59" t="n"/>
      <c r="B58" s="112" t="n"/>
      <c r="C58" s="112" t="n"/>
      <c r="D58" s="112" t="n"/>
      <c r="E58" s="112" t="n"/>
      <c r="F58" s="112" t="n"/>
      <c r="G58" s="112" t="n"/>
      <c r="H58" s="112" t="n"/>
      <c r="I58" s="112" t="n"/>
      <c r="J58" s="112" t="n"/>
      <c r="K58" s="112" t="n"/>
      <c r="L58" s="112" t="n"/>
      <c r="M58" s="72">
        <f>IF(H58="","",SUM(I58:L58))</f>
        <v/>
      </c>
      <c r="N58" s="112" t="n"/>
      <c r="O58" s="112" t="n"/>
      <c r="P58" s="112" t="n"/>
      <c r="Q58" s="112" t="n"/>
      <c r="R58" s="112" t="n"/>
      <c r="S58" s="72">
        <f>IF(N58="","",SUM(N58:R58))</f>
        <v/>
      </c>
      <c r="T58" s="112" t="n"/>
      <c r="U58" s="112" t="n"/>
      <c r="V58" s="112" t="n"/>
      <c r="W58" s="112" t="n"/>
      <c r="X58" s="112" t="n"/>
      <c r="Y58" s="72">
        <f>IF(T58="","",SUM(T58:X58))</f>
        <v/>
      </c>
      <c r="Z58" s="72">
        <f>IF(AND(S58="",Y58=""),"",IF(S58="",Y58,IF(Y58="",S58,MIN(S58,Y58))))</f>
        <v/>
      </c>
      <c r="AA58" s="72">
        <f>IF(OR(H58="",Z58=""),"",H58-M58-Z58)</f>
        <v/>
      </c>
      <c r="AB58" s="73">
        <f>IF(OR(Z58="",Z58=0),"",AA58/Z58)</f>
        <v/>
      </c>
      <c r="AC58" s="73">
        <f>IF(OR(H58="",H58=0),"",AA58/H58)</f>
        <v/>
      </c>
      <c r="AD58" s="74">
        <f>IF(OR(AA58="",F58=""),"",AA58*F58)</f>
        <v/>
      </c>
      <c r="AE58" s="75">
        <f>IF(OR(AB58="",AC58=""),"",MIN(100,ROUND(MIN(30,AB58*8)+MIN(25,AC58*50)+IF(E58="",10,IF(E58&lt;2000,20,IF(E58&lt;5000,15,IF(E58&lt;10000,10,5))))+IF(G58="Low",15,IF(G58="Medium",10,IF(G58="High",5,2)))+10,0)))</f>
        <v/>
      </c>
      <c r="AF58" s="69">
        <f>IF(AE58="","",IF(AE58&gt;=70,"BUY",IF(AE58&gt;=50,"TEST","SKIP")))</f>
        <v/>
      </c>
      <c r="AG58" s="118">
        <f>IF(OR(AF58="",AF58="SKIP",H58="",F58=""),0,ROUND(H58*F58*IF(AF58="BUY",0.02,0.015),0))</f>
        <v/>
      </c>
      <c r="AH58" s="73">
        <f>IF(OR(H58="",H58=0,AA58=""),"",AA58/H58)</f>
        <v/>
      </c>
      <c r="AI58" s="74">
        <f>IF(OR(Z58="",F58=""),"",Z58*F58)</f>
        <v/>
      </c>
      <c r="AJ58" s="76">
        <f>IF(OR(AI58="",AD58="",AD58=0),"",AI58/AD58)</f>
        <v/>
      </c>
      <c r="AK58" s="75" t="n"/>
      <c r="AL58" s="59" t="n"/>
    </row>
    <row r="59" ht="15" customHeight="1" s="58">
      <c r="A59" s="59" t="n"/>
      <c r="B59" s="112" t="n"/>
      <c r="C59" s="112" t="n"/>
      <c r="D59" s="112" t="n"/>
      <c r="E59" s="112" t="n"/>
      <c r="F59" s="112" t="n"/>
      <c r="G59" s="112" t="n"/>
      <c r="H59" s="112" t="n"/>
      <c r="I59" s="112" t="n"/>
      <c r="J59" s="112" t="n"/>
      <c r="K59" s="112" t="n"/>
      <c r="L59" s="112" t="n"/>
      <c r="M59" s="77">
        <f>IF(H59="","",SUM(I59:L59))</f>
        <v/>
      </c>
      <c r="N59" s="112" t="n"/>
      <c r="O59" s="112" t="n"/>
      <c r="P59" s="112" t="n"/>
      <c r="Q59" s="112" t="n"/>
      <c r="R59" s="112" t="n"/>
      <c r="S59" s="77">
        <f>IF(N59="","",SUM(N59:R59))</f>
        <v/>
      </c>
      <c r="T59" s="112" t="n"/>
      <c r="U59" s="112" t="n"/>
      <c r="V59" s="112" t="n"/>
      <c r="W59" s="112" t="n"/>
      <c r="X59" s="112" t="n"/>
      <c r="Y59" s="77">
        <f>IF(T59="","",SUM(T59:X59))</f>
        <v/>
      </c>
      <c r="Z59" s="77">
        <f>IF(AND(S59="",Y59=""),"",IF(S59="",Y59,IF(Y59="",S59,MIN(S59,Y59))))</f>
        <v/>
      </c>
      <c r="AA59" s="77">
        <f>IF(OR(H59="",Z59=""),"",H59-M59-Z59)</f>
        <v/>
      </c>
      <c r="AB59" s="78">
        <f>IF(OR(Z59="",Z59=0),"",AA59/Z59)</f>
        <v/>
      </c>
      <c r="AC59" s="78">
        <f>IF(OR(H59="",H59=0),"",AA59/H59)</f>
        <v/>
      </c>
      <c r="AD59" s="79">
        <f>IF(OR(AA59="",F59=""),"",AA59*F59)</f>
        <v/>
      </c>
      <c r="AE59" s="80">
        <f>IF(OR(AB59="",AC59=""),"",MIN(100,ROUND(MIN(30,AB59*8)+MIN(25,AC59*50)+IF(E59="",10,IF(E59&lt;2000,20,IF(E59&lt;5000,15,IF(E59&lt;10000,10,5))))+IF(G59="Low",15,IF(G59="Medium",10,IF(G59="High",5,2)))+10,0)))</f>
        <v/>
      </c>
      <c r="AF59" s="69">
        <f>IF(AE59="","",IF(AE59&gt;=70,"BUY",IF(AE59&gt;=50,"TEST","SKIP")))</f>
        <v/>
      </c>
      <c r="AG59" s="118">
        <f>IF(OR(AF59="",AF59="SKIP",H59="",F59=""),0,ROUND(H59*F59*IF(AF59="BUY",0.02,0.015),0))</f>
        <v/>
      </c>
      <c r="AH59" s="78">
        <f>IF(OR(H59="",H59=0,AA59=""),"",AA59/H59)</f>
        <v/>
      </c>
      <c r="AI59" s="79">
        <f>IF(OR(Z59="",F59=""),"",Z59*F59)</f>
        <v/>
      </c>
      <c r="AJ59" s="81">
        <f>IF(OR(AI59="",AD59="",AD59=0),"",AI59/AD59)</f>
        <v/>
      </c>
      <c r="AK59" s="80" t="n"/>
      <c r="AL59" s="59" t="n"/>
    </row>
    <row r="60" ht="15" customHeight="1" s="58">
      <c r="A60" s="59" t="n"/>
      <c r="B60" s="112" t="n"/>
      <c r="C60" s="112" t="n"/>
      <c r="D60" s="112" t="n"/>
      <c r="E60" s="112" t="n"/>
      <c r="F60" s="112" t="n"/>
      <c r="G60" s="112" t="n"/>
      <c r="H60" s="112" t="n"/>
      <c r="I60" s="112" t="n"/>
      <c r="J60" s="112" t="n"/>
      <c r="K60" s="112" t="n"/>
      <c r="L60" s="112" t="n"/>
      <c r="M60" s="72">
        <f>IF(H60="","",SUM(I60:L60))</f>
        <v/>
      </c>
      <c r="N60" s="112" t="n"/>
      <c r="O60" s="112" t="n"/>
      <c r="P60" s="112" t="n"/>
      <c r="Q60" s="112" t="n"/>
      <c r="R60" s="112" t="n"/>
      <c r="S60" s="72">
        <f>IF(N60="","",SUM(N60:R60))</f>
        <v/>
      </c>
      <c r="T60" s="112" t="n"/>
      <c r="U60" s="112" t="n"/>
      <c r="V60" s="112" t="n"/>
      <c r="W60" s="112" t="n"/>
      <c r="X60" s="112" t="n"/>
      <c r="Y60" s="72">
        <f>IF(T60="","",SUM(T60:X60))</f>
        <v/>
      </c>
      <c r="Z60" s="72">
        <f>IF(AND(S60="",Y60=""),"",IF(S60="",Y60,IF(Y60="",S60,MIN(S60,Y60))))</f>
        <v/>
      </c>
      <c r="AA60" s="72">
        <f>IF(OR(H60="",Z60=""),"",H60-M60-Z60)</f>
        <v/>
      </c>
      <c r="AB60" s="73">
        <f>IF(OR(Z60="",Z60=0),"",AA60/Z60)</f>
        <v/>
      </c>
      <c r="AC60" s="73">
        <f>IF(OR(H60="",H60=0),"",AA60/H60)</f>
        <v/>
      </c>
      <c r="AD60" s="74">
        <f>IF(OR(AA60="",F60=""),"",AA60*F60)</f>
        <v/>
      </c>
      <c r="AE60" s="75">
        <f>IF(OR(AB60="",AC60=""),"",MIN(100,ROUND(MIN(30,AB60*8)+MIN(25,AC60*50)+IF(E60="",10,IF(E60&lt;2000,20,IF(E60&lt;5000,15,IF(E60&lt;10000,10,5))))+IF(G60="Low",15,IF(G60="Medium",10,IF(G60="High",5,2)))+10,0)))</f>
        <v/>
      </c>
      <c r="AF60" s="69">
        <f>IF(AE60="","",IF(AE60&gt;=70,"BUY",IF(AE60&gt;=50,"TEST","SKIP")))</f>
        <v/>
      </c>
      <c r="AG60" s="118">
        <f>IF(OR(AF60="",AF60="SKIP",H60="",F60=""),0,ROUND(H60*F60*IF(AF60="BUY",0.02,0.015),0))</f>
        <v/>
      </c>
      <c r="AH60" s="73">
        <f>IF(OR(H60="",H60=0,AA60=""),"",AA60/H60)</f>
        <v/>
      </c>
      <c r="AI60" s="74">
        <f>IF(OR(Z60="",F60=""),"",Z60*F60)</f>
        <v/>
      </c>
      <c r="AJ60" s="76">
        <f>IF(OR(AI60="",AD60="",AD60=0),"",AI60/AD60)</f>
        <v/>
      </c>
      <c r="AK60" s="75" t="n"/>
      <c r="AL60" s="59" t="n"/>
    </row>
    <row r="61" ht="15" customHeight="1" s="58">
      <c r="A61" s="59" t="n"/>
      <c r="B61" s="112" t="n"/>
      <c r="C61" s="112" t="n"/>
      <c r="D61" s="112" t="n"/>
      <c r="E61" s="112" t="n"/>
      <c r="F61" s="112" t="n"/>
      <c r="G61" s="112" t="n"/>
      <c r="H61" s="112" t="n"/>
      <c r="I61" s="112" t="n"/>
      <c r="J61" s="112" t="n"/>
      <c r="K61" s="112" t="n"/>
      <c r="L61" s="112" t="n"/>
      <c r="M61" s="77">
        <f>IF(H61="","",SUM(I61:L61))</f>
        <v/>
      </c>
      <c r="N61" s="112" t="n"/>
      <c r="O61" s="112" t="n"/>
      <c r="P61" s="112" t="n"/>
      <c r="Q61" s="112" t="n"/>
      <c r="R61" s="112" t="n"/>
      <c r="S61" s="77">
        <f>IF(N61="","",SUM(N61:R61))</f>
        <v/>
      </c>
      <c r="T61" s="112" t="n"/>
      <c r="U61" s="112" t="n"/>
      <c r="V61" s="112" t="n"/>
      <c r="W61" s="112" t="n"/>
      <c r="X61" s="112" t="n"/>
      <c r="Y61" s="77">
        <f>IF(T61="","",SUM(T61:X61))</f>
        <v/>
      </c>
      <c r="Z61" s="77">
        <f>IF(AND(S61="",Y61=""),"",IF(S61="",Y61,IF(Y61="",S61,MIN(S61,Y61))))</f>
        <v/>
      </c>
      <c r="AA61" s="77">
        <f>IF(OR(H61="",Z61=""),"",H61-M61-Z61)</f>
        <v/>
      </c>
      <c r="AB61" s="78">
        <f>IF(OR(Z61="",Z61=0),"",AA61/Z61)</f>
        <v/>
      </c>
      <c r="AC61" s="78">
        <f>IF(OR(H61="",H61=0),"",AA61/H61)</f>
        <v/>
      </c>
      <c r="AD61" s="79">
        <f>IF(OR(AA61="",F61=""),"",AA61*F61)</f>
        <v/>
      </c>
      <c r="AE61" s="80">
        <f>IF(OR(AB61="",AC61=""),"",MIN(100,ROUND(MIN(30,AB61*8)+MIN(25,AC61*50)+IF(E61="",10,IF(E61&lt;2000,20,IF(E61&lt;5000,15,IF(E61&lt;10000,10,5))))+IF(G61="Low",15,IF(G61="Medium",10,IF(G61="High",5,2)))+10,0)))</f>
        <v/>
      </c>
      <c r="AF61" s="69">
        <f>IF(AE61="","",IF(AE61&gt;=70,"BUY",IF(AE61&gt;=50,"TEST","SKIP")))</f>
        <v/>
      </c>
      <c r="AG61" s="118">
        <f>IF(OR(AF61="",AF61="SKIP",H61="",F61=""),0,ROUND(H61*F61*IF(AF61="BUY",0.02,0.015),0))</f>
        <v/>
      </c>
      <c r="AH61" s="78">
        <f>IF(OR(H61="",H61=0,AA61=""),"",AA61/H61)</f>
        <v/>
      </c>
      <c r="AI61" s="79">
        <f>IF(OR(Z61="",F61=""),"",Z61*F61)</f>
        <v/>
      </c>
      <c r="AJ61" s="81">
        <f>IF(OR(AI61="",AD61="",AD61=0),"",AI61/AD61)</f>
        <v/>
      </c>
      <c r="AK61" s="80" t="n"/>
      <c r="AL61" s="59" t="n"/>
    </row>
    <row r="62" ht="15" customHeight="1" s="58">
      <c r="A62" s="59" t="n"/>
      <c r="B62" s="112" t="n"/>
      <c r="C62" s="112" t="n"/>
      <c r="D62" s="112" t="n"/>
      <c r="E62" s="112" t="n"/>
      <c r="F62" s="112" t="n"/>
      <c r="G62" s="112" t="n"/>
      <c r="H62" s="112" t="n"/>
      <c r="I62" s="112" t="n"/>
      <c r="J62" s="112" t="n"/>
      <c r="K62" s="112" t="n"/>
      <c r="L62" s="112" t="n"/>
      <c r="M62" s="72">
        <f>IF(H62="","",SUM(I62:L62))</f>
        <v/>
      </c>
      <c r="N62" s="112" t="n"/>
      <c r="O62" s="112" t="n"/>
      <c r="P62" s="112" t="n"/>
      <c r="Q62" s="112" t="n"/>
      <c r="R62" s="112" t="n"/>
      <c r="S62" s="72">
        <f>IF(N62="","",SUM(N62:R62))</f>
        <v/>
      </c>
      <c r="T62" s="112" t="n"/>
      <c r="U62" s="112" t="n"/>
      <c r="V62" s="112" t="n"/>
      <c r="W62" s="112" t="n"/>
      <c r="X62" s="112" t="n"/>
      <c r="Y62" s="72">
        <f>IF(T62="","",SUM(T62:X62))</f>
        <v/>
      </c>
      <c r="Z62" s="72">
        <f>IF(AND(S62="",Y62=""),"",IF(S62="",Y62,IF(Y62="",S62,MIN(S62,Y62))))</f>
        <v/>
      </c>
      <c r="AA62" s="72">
        <f>IF(OR(H62="",Z62=""),"",H62-M62-Z62)</f>
        <v/>
      </c>
      <c r="AB62" s="73">
        <f>IF(OR(Z62="",Z62=0),"",AA62/Z62)</f>
        <v/>
      </c>
      <c r="AC62" s="73">
        <f>IF(OR(H62="",H62=0),"",AA62/H62)</f>
        <v/>
      </c>
      <c r="AD62" s="74">
        <f>IF(OR(AA62="",F62=""),"",AA62*F62)</f>
        <v/>
      </c>
      <c r="AE62" s="75">
        <f>IF(OR(AB62="",AC62=""),"",MIN(100,ROUND(MIN(30,AB62*8)+MIN(25,AC62*50)+IF(E62="",10,IF(E62&lt;2000,20,IF(E62&lt;5000,15,IF(E62&lt;10000,10,5))))+IF(G62="Low",15,IF(G62="Medium",10,IF(G62="High",5,2)))+10,0)))</f>
        <v/>
      </c>
      <c r="AF62" s="69">
        <f>IF(AE62="","",IF(AE62&gt;=70,"BUY",IF(AE62&gt;=50,"TEST","SKIP")))</f>
        <v/>
      </c>
      <c r="AG62" s="118">
        <f>IF(OR(AF62="",AF62="SKIP",H62="",F62=""),0,ROUND(H62*F62*IF(AF62="BUY",0.02,0.015),0))</f>
        <v/>
      </c>
      <c r="AH62" s="73">
        <f>IF(OR(H62="",H62=0,AA62=""),"",AA62/H62)</f>
        <v/>
      </c>
      <c r="AI62" s="74">
        <f>IF(OR(Z62="",F62=""),"",Z62*F62)</f>
        <v/>
      </c>
      <c r="AJ62" s="76">
        <f>IF(OR(AI62="",AD62="",AD62=0),"",AI62/AD62)</f>
        <v/>
      </c>
      <c r="AK62" s="75" t="n"/>
      <c r="AL62" s="59" t="n"/>
    </row>
    <row r="63" ht="15" customHeight="1" s="58">
      <c r="A63" s="59" t="n"/>
      <c r="B63" s="112" t="n"/>
      <c r="C63" s="112" t="n"/>
      <c r="D63" s="112" t="n"/>
      <c r="E63" s="112" t="n"/>
      <c r="F63" s="112" t="n"/>
      <c r="G63" s="112" t="n"/>
      <c r="H63" s="112" t="n"/>
      <c r="I63" s="112" t="n"/>
      <c r="J63" s="112" t="n"/>
      <c r="K63" s="112" t="n"/>
      <c r="L63" s="112" t="n"/>
      <c r="M63" s="77">
        <f>IF(H63="","",SUM(I63:L63))</f>
        <v/>
      </c>
      <c r="N63" s="112" t="n"/>
      <c r="O63" s="112" t="n"/>
      <c r="P63" s="112" t="n"/>
      <c r="Q63" s="112" t="n"/>
      <c r="R63" s="112" t="n"/>
      <c r="S63" s="77">
        <f>IF(N63="","",SUM(N63:R63))</f>
        <v/>
      </c>
      <c r="T63" s="112" t="n"/>
      <c r="U63" s="112" t="n"/>
      <c r="V63" s="112" t="n"/>
      <c r="W63" s="112" t="n"/>
      <c r="X63" s="112" t="n"/>
      <c r="Y63" s="77">
        <f>IF(T63="","",SUM(T63:X63))</f>
        <v/>
      </c>
      <c r="Z63" s="77">
        <f>IF(AND(S63="",Y63=""),"",IF(S63="",Y63,IF(Y63="",S63,MIN(S63,Y63))))</f>
        <v/>
      </c>
      <c r="AA63" s="77">
        <f>IF(OR(H63="",Z63=""),"",H63-M63-Z63)</f>
        <v/>
      </c>
      <c r="AB63" s="78">
        <f>IF(OR(Z63="",Z63=0),"",AA63/Z63)</f>
        <v/>
      </c>
      <c r="AC63" s="78">
        <f>IF(OR(H63="",H63=0),"",AA63/H63)</f>
        <v/>
      </c>
      <c r="AD63" s="79">
        <f>IF(OR(AA63="",F63=""),"",AA63*F63)</f>
        <v/>
      </c>
      <c r="AE63" s="80">
        <f>IF(OR(AB63="",AC63=""),"",MIN(100,ROUND(MIN(30,AB63*8)+MIN(25,AC63*50)+IF(E63="",10,IF(E63&lt;2000,20,IF(E63&lt;5000,15,IF(E63&lt;10000,10,5))))+IF(G63="Low",15,IF(G63="Medium",10,IF(G63="High",5,2)))+10,0)))</f>
        <v/>
      </c>
      <c r="AF63" s="69">
        <f>IF(AE63="","",IF(AE63&gt;=70,"BUY",IF(AE63&gt;=50,"TEST","SKIP")))</f>
        <v/>
      </c>
      <c r="AG63" s="118">
        <f>IF(OR(AF63="",AF63="SKIP",H63="",F63=""),0,ROUND(H63*F63*IF(AF63="BUY",0.02,0.015),0))</f>
        <v/>
      </c>
      <c r="AH63" s="78">
        <f>IF(OR(H63="",H63=0,AA63=""),"",AA63/H63)</f>
        <v/>
      </c>
      <c r="AI63" s="79">
        <f>IF(OR(Z63="",F63=""),"",Z63*F63)</f>
        <v/>
      </c>
      <c r="AJ63" s="81">
        <f>IF(OR(AI63="",AD63="",AD63=0),"",AI63/AD63)</f>
        <v/>
      </c>
      <c r="AK63" s="80" t="n"/>
      <c r="AL63" s="59" t="n"/>
    </row>
    <row r="64" ht="15" customHeight="1" s="58">
      <c r="A64" s="59" t="n"/>
      <c r="B64" s="112" t="n"/>
      <c r="C64" s="112" t="n"/>
      <c r="D64" s="112" t="n"/>
      <c r="E64" s="112" t="n"/>
      <c r="F64" s="112" t="n"/>
      <c r="G64" s="112" t="n"/>
      <c r="H64" s="112" t="n"/>
      <c r="I64" s="112" t="n"/>
      <c r="J64" s="112" t="n"/>
      <c r="K64" s="112" t="n"/>
      <c r="L64" s="112" t="n"/>
      <c r="M64" s="72">
        <f>IF(H64="","",SUM(I64:L64))</f>
        <v/>
      </c>
      <c r="N64" s="112" t="n"/>
      <c r="O64" s="112" t="n"/>
      <c r="P64" s="112" t="n"/>
      <c r="Q64" s="112" t="n"/>
      <c r="R64" s="112" t="n"/>
      <c r="S64" s="72">
        <f>IF(N64="","",SUM(N64:R64))</f>
        <v/>
      </c>
      <c r="T64" s="112" t="n"/>
      <c r="U64" s="112" t="n"/>
      <c r="V64" s="112" t="n"/>
      <c r="W64" s="112" t="n"/>
      <c r="X64" s="112" t="n"/>
      <c r="Y64" s="72">
        <f>IF(T64="","",SUM(T64:X64))</f>
        <v/>
      </c>
      <c r="Z64" s="72">
        <f>IF(AND(S64="",Y64=""),"",IF(S64="",Y64,IF(Y64="",S64,MIN(S64,Y64))))</f>
        <v/>
      </c>
      <c r="AA64" s="72">
        <f>IF(OR(H64="",Z64=""),"",H64-M64-Z64)</f>
        <v/>
      </c>
      <c r="AB64" s="73">
        <f>IF(OR(Z64="",Z64=0),"",AA64/Z64)</f>
        <v/>
      </c>
      <c r="AC64" s="73">
        <f>IF(OR(H64="",H64=0),"",AA64/H64)</f>
        <v/>
      </c>
      <c r="AD64" s="74">
        <f>IF(OR(AA64="",F64=""),"",AA64*F64)</f>
        <v/>
      </c>
      <c r="AE64" s="75">
        <f>IF(OR(AB64="",AC64=""),"",MIN(100,ROUND(MIN(30,AB64*8)+MIN(25,AC64*50)+IF(E64="",10,IF(E64&lt;2000,20,IF(E64&lt;5000,15,IF(E64&lt;10000,10,5))))+IF(G64="Low",15,IF(G64="Medium",10,IF(G64="High",5,2)))+10,0)))</f>
        <v/>
      </c>
      <c r="AF64" s="69">
        <f>IF(AE64="","",IF(AE64&gt;=70,"BUY",IF(AE64&gt;=50,"TEST","SKIP")))</f>
        <v/>
      </c>
      <c r="AG64" s="118">
        <f>IF(OR(AF64="",AF64="SKIP",H64="",F64=""),0,ROUND(H64*F64*IF(AF64="BUY",0.02,0.015),0))</f>
        <v/>
      </c>
      <c r="AH64" s="73">
        <f>IF(OR(H64="",H64=0,AA64=""),"",AA64/H64)</f>
        <v/>
      </c>
      <c r="AI64" s="74">
        <f>IF(OR(Z64="",F64=""),"",Z64*F64)</f>
        <v/>
      </c>
      <c r="AJ64" s="76">
        <f>IF(OR(AI64="",AD64="",AD64=0),"",AI64/AD64)</f>
        <v/>
      </c>
      <c r="AK64" s="75" t="n"/>
      <c r="AL64" s="59" t="n"/>
    </row>
    <row r="65" ht="15" customHeight="1" s="58">
      <c r="A65" s="59" t="n"/>
      <c r="B65" s="112" t="n"/>
      <c r="C65" s="112" t="n"/>
      <c r="D65" s="112" t="n"/>
      <c r="E65" s="112" t="n"/>
      <c r="F65" s="112" t="n"/>
      <c r="G65" s="112" t="n"/>
      <c r="H65" s="112" t="n"/>
      <c r="I65" s="112" t="n"/>
      <c r="J65" s="112" t="n"/>
      <c r="K65" s="112" t="n"/>
      <c r="L65" s="112" t="n"/>
      <c r="M65" s="77">
        <f>IF(H65="","",SUM(I65:L65))</f>
        <v/>
      </c>
      <c r="N65" s="112" t="n"/>
      <c r="O65" s="112" t="n"/>
      <c r="P65" s="112" t="n"/>
      <c r="Q65" s="112" t="n"/>
      <c r="R65" s="112" t="n"/>
      <c r="S65" s="77">
        <f>IF(N65="","",SUM(N65:R65))</f>
        <v/>
      </c>
      <c r="T65" s="112" t="n"/>
      <c r="U65" s="112" t="n"/>
      <c r="V65" s="112" t="n"/>
      <c r="W65" s="112" t="n"/>
      <c r="X65" s="112" t="n"/>
      <c r="Y65" s="77">
        <f>IF(T65="","",SUM(T65:X65))</f>
        <v/>
      </c>
      <c r="Z65" s="77">
        <f>IF(AND(S65="",Y65=""),"",IF(S65="",Y65,IF(Y65="",S65,MIN(S65,Y65))))</f>
        <v/>
      </c>
      <c r="AA65" s="77">
        <f>IF(OR(H65="",Z65=""),"",H65-M65-Z65)</f>
        <v/>
      </c>
      <c r="AB65" s="78">
        <f>IF(OR(Z65="",Z65=0),"",AA65/Z65)</f>
        <v/>
      </c>
      <c r="AC65" s="78">
        <f>IF(OR(H65="",H65=0),"",AA65/H65)</f>
        <v/>
      </c>
      <c r="AD65" s="79">
        <f>IF(OR(AA65="",F65=""),"",AA65*F65)</f>
        <v/>
      </c>
      <c r="AE65" s="80">
        <f>IF(OR(AB65="",AC65=""),"",MIN(100,ROUND(MIN(30,AB65*8)+MIN(25,AC65*50)+IF(E65="",10,IF(E65&lt;2000,20,IF(E65&lt;5000,15,IF(E65&lt;10000,10,5))))+IF(G65="Low",15,IF(G65="Medium",10,IF(G65="High",5,2)))+10,0)))</f>
        <v/>
      </c>
      <c r="AF65" s="69">
        <f>IF(AE65="","",IF(AE65&gt;=70,"BUY",IF(AE65&gt;=50,"TEST","SKIP")))</f>
        <v/>
      </c>
      <c r="AG65" s="118">
        <f>IF(OR(AF65="",AF65="SKIP",H65="",F65=""),0,ROUND(H65*F65*IF(AF65="BUY",0.02,0.015),0))</f>
        <v/>
      </c>
      <c r="AH65" s="78">
        <f>IF(OR(H65="",H65=0,AA65=""),"",AA65/H65)</f>
        <v/>
      </c>
      <c r="AI65" s="79">
        <f>IF(OR(Z65="",F65=""),"",Z65*F65)</f>
        <v/>
      </c>
      <c r="AJ65" s="81">
        <f>IF(OR(AI65="",AD65="",AD65=0),"",AI65/AD65)</f>
        <v/>
      </c>
      <c r="AK65" s="80" t="n"/>
      <c r="AL65" s="59" t="n"/>
    </row>
    <row r="66" ht="15" customHeight="1" s="58">
      <c r="A66" s="59" t="n"/>
      <c r="B66" s="112" t="n"/>
      <c r="C66" s="112" t="n"/>
      <c r="D66" s="112" t="n"/>
      <c r="E66" s="112" t="n"/>
      <c r="F66" s="112" t="n"/>
      <c r="G66" s="112" t="n"/>
      <c r="H66" s="112" t="n"/>
      <c r="I66" s="112" t="n"/>
      <c r="J66" s="112" t="n"/>
      <c r="K66" s="112" t="n"/>
      <c r="L66" s="112" t="n"/>
      <c r="M66" s="72">
        <f>IF(H66="","",SUM(I66:L66))</f>
        <v/>
      </c>
      <c r="N66" s="112" t="n"/>
      <c r="O66" s="112" t="n"/>
      <c r="P66" s="112" t="n"/>
      <c r="Q66" s="112" t="n"/>
      <c r="R66" s="112" t="n"/>
      <c r="S66" s="72">
        <f>IF(N66="","",SUM(N66:R66))</f>
        <v/>
      </c>
      <c r="T66" s="112" t="n"/>
      <c r="U66" s="112" t="n"/>
      <c r="V66" s="112" t="n"/>
      <c r="W66" s="112" t="n"/>
      <c r="X66" s="112" t="n"/>
      <c r="Y66" s="72">
        <f>IF(T66="","",SUM(T66:X66))</f>
        <v/>
      </c>
      <c r="Z66" s="72">
        <f>IF(AND(S66="",Y66=""),"",IF(S66="",Y66,IF(Y66="",S66,MIN(S66,Y66))))</f>
        <v/>
      </c>
      <c r="AA66" s="72">
        <f>IF(OR(H66="",Z66=""),"",H66-M66-Z66)</f>
        <v/>
      </c>
      <c r="AB66" s="73">
        <f>IF(OR(Z66="",Z66=0),"",AA66/Z66)</f>
        <v/>
      </c>
      <c r="AC66" s="73">
        <f>IF(OR(H66="",H66=0),"",AA66/H66)</f>
        <v/>
      </c>
      <c r="AD66" s="74">
        <f>IF(OR(AA66="",F66=""),"",AA66*F66)</f>
        <v/>
      </c>
      <c r="AE66" s="75">
        <f>IF(OR(AB66="",AC66=""),"",MIN(100,ROUND(MIN(30,AB66*8)+MIN(25,AC66*50)+IF(E66="",10,IF(E66&lt;2000,20,IF(E66&lt;5000,15,IF(E66&lt;10000,10,5))))+IF(G66="Low",15,IF(G66="Medium",10,IF(G66="High",5,2)))+10,0)))</f>
        <v/>
      </c>
      <c r="AF66" s="69">
        <f>IF(AE66="","",IF(AE66&gt;=70,"BUY",IF(AE66&gt;=50,"TEST","SKIP")))</f>
        <v/>
      </c>
      <c r="AG66" s="118">
        <f>IF(OR(AF66="",AF66="SKIP",H66="",F66=""),0,ROUND(H66*F66*IF(AF66="BUY",0.02,0.015),0))</f>
        <v/>
      </c>
      <c r="AH66" s="73">
        <f>IF(OR(H66="",H66=0,AA66=""),"",AA66/H66)</f>
        <v/>
      </c>
      <c r="AI66" s="74">
        <f>IF(OR(Z66="",F66=""),"",Z66*F66)</f>
        <v/>
      </c>
      <c r="AJ66" s="76">
        <f>IF(OR(AI66="",AD66="",AD66=0),"",AI66/AD66)</f>
        <v/>
      </c>
      <c r="AK66" s="75" t="n"/>
      <c r="AL66" s="59" t="n"/>
    </row>
    <row r="67" ht="15" customHeight="1" s="58">
      <c r="A67" s="59" t="n"/>
      <c r="B67" s="112" t="n"/>
      <c r="C67" s="112" t="n"/>
      <c r="D67" s="112" t="n"/>
      <c r="E67" s="112" t="n"/>
      <c r="F67" s="112" t="n"/>
      <c r="G67" s="112" t="n"/>
      <c r="H67" s="112" t="n"/>
      <c r="I67" s="112" t="n"/>
      <c r="J67" s="112" t="n"/>
      <c r="K67" s="112" t="n"/>
      <c r="L67" s="112" t="n"/>
      <c r="M67" s="77">
        <f>IF(H67="","",SUM(I67:L67))</f>
        <v/>
      </c>
      <c r="N67" s="112" t="n"/>
      <c r="O67" s="112" t="n"/>
      <c r="P67" s="112" t="n"/>
      <c r="Q67" s="112" t="n"/>
      <c r="R67" s="112" t="n"/>
      <c r="S67" s="77">
        <f>IF(N67="","",SUM(N67:R67))</f>
        <v/>
      </c>
      <c r="T67" s="112" t="n"/>
      <c r="U67" s="112" t="n"/>
      <c r="V67" s="112" t="n"/>
      <c r="W67" s="112" t="n"/>
      <c r="X67" s="112" t="n"/>
      <c r="Y67" s="77">
        <f>IF(T67="","",SUM(T67:X67))</f>
        <v/>
      </c>
      <c r="Z67" s="77">
        <f>IF(AND(S67="",Y67=""),"",IF(S67="",Y67,IF(Y67="",S67,MIN(S67,Y67))))</f>
        <v/>
      </c>
      <c r="AA67" s="77">
        <f>IF(OR(H67="",Z67=""),"",H67-M67-Z67)</f>
        <v/>
      </c>
      <c r="AB67" s="78">
        <f>IF(OR(Z67="",Z67=0),"",AA67/Z67)</f>
        <v/>
      </c>
      <c r="AC67" s="78">
        <f>IF(OR(H67="",H67=0),"",AA67/H67)</f>
        <v/>
      </c>
      <c r="AD67" s="79">
        <f>IF(OR(AA67="",F67=""),"",AA67*F67)</f>
        <v/>
      </c>
      <c r="AE67" s="80">
        <f>IF(OR(AB67="",AC67=""),"",MIN(100,ROUND(MIN(30,AB67*8)+MIN(25,AC67*50)+IF(E67="",10,IF(E67&lt;2000,20,IF(E67&lt;5000,15,IF(E67&lt;10000,10,5))))+IF(G67="Low",15,IF(G67="Medium",10,IF(G67="High",5,2)))+10,0)))</f>
        <v/>
      </c>
      <c r="AF67" s="69">
        <f>IF(AE67="","",IF(AE67&gt;=70,"BUY",IF(AE67&gt;=50,"TEST","SKIP")))</f>
        <v/>
      </c>
      <c r="AG67" s="118">
        <f>IF(OR(AF67="",AF67="SKIP",H67="",F67=""),0,ROUND(H67*F67*IF(AF67="BUY",0.02,0.015),0))</f>
        <v/>
      </c>
      <c r="AH67" s="78">
        <f>IF(OR(H67="",H67=0,AA67=""),"",AA67/H67)</f>
        <v/>
      </c>
      <c r="AI67" s="79">
        <f>IF(OR(Z67="",F67=""),"",Z67*F67)</f>
        <v/>
      </c>
      <c r="AJ67" s="81">
        <f>IF(OR(AI67="",AD67="",AD67=0),"",AI67/AD67)</f>
        <v/>
      </c>
      <c r="AK67" s="80" t="n"/>
      <c r="AL67" s="59" t="n"/>
    </row>
    <row r="68" ht="15" customHeight="1" s="58">
      <c r="A68" s="59" t="n"/>
      <c r="B68" s="112" t="n"/>
      <c r="C68" s="112" t="n"/>
      <c r="D68" s="112" t="n"/>
      <c r="E68" s="112" t="n"/>
      <c r="F68" s="112" t="n"/>
      <c r="G68" s="112" t="n"/>
      <c r="H68" s="112" t="n"/>
      <c r="I68" s="112" t="n"/>
      <c r="J68" s="112" t="n"/>
      <c r="K68" s="112" t="n"/>
      <c r="L68" s="112" t="n"/>
      <c r="M68" s="72">
        <f>IF(H68="","",SUM(I68:L68))</f>
        <v/>
      </c>
      <c r="N68" s="112" t="n"/>
      <c r="O68" s="112" t="n"/>
      <c r="P68" s="112" t="n"/>
      <c r="Q68" s="112" t="n"/>
      <c r="R68" s="112" t="n"/>
      <c r="S68" s="72">
        <f>IF(N68="","",SUM(N68:R68))</f>
        <v/>
      </c>
      <c r="T68" s="112" t="n"/>
      <c r="U68" s="112" t="n"/>
      <c r="V68" s="112" t="n"/>
      <c r="W68" s="112" t="n"/>
      <c r="X68" s="112" t="n"/>
      <c r="Y68" s="72">
        <f>IF(T68="","",SUM(T68:X68))</f>
        <v/>
      </c>
      <c r="Z68" s="72">
        <f>IF(AND(S68="",Y68=""),"",IF(S68="",Y68,IF(Y68="",S68,MIN(S68,Y68))))</f>
        <v/>
      </c>
      <c r="AA68" s="72">
        <f>IF(OR(H68="",Z68=""),"",H68-M68-Z68)</f>
        <v/>
      </c>
      <c r="AB68" s="73">
        <f>IF(OR(Z68="",Z68=0),"",AA68/Z68)</f>
        <v/>
      </c>
      <c r="AC68" s="73">
        <f>IF(OR(H68="",H68=0),"",AA68/H68)</f>
        <v/>
      </c>
      <c r="AD68" s="74">
        <f>IF(OR(AA68="",F68=""),"",AA68*F68)</f>
        <v/>
      </c>
      <c r="AE68" s="75">
        <f>IF(OR(AB68="",AC68=""),"",MIN(100,ROUND(MIN(30,AB68*8)+MIN(25,AC68*50)+IF(E68="",10,IF(E68&lt;2000,20,IF(E68&lt;5000,15,IF(E68&lt;10000,10,5))))+IF(G68="Low",15,IF(G68="Medium",10,IF(G68="High",5,2)))+10,0)))</f>
        <v/>
      </c>
      <c r="AF68" s="69">
        <f>IF(AE68="","",IF(AE68&gt;=70,"BUY",IF(AE68&gt;=50,"TEST","SKIP")))</f>
        <v/>
      </c>
      <c r="AG68" s="118">
        <f>IF(OR(AF68="",AF68="SKIP",H68="",F68=""),0,ROUND(H68*F68*IF(AF68="BUY",0.02,0.015),0))</f>
        <v/>
      </c>
      <c r="AH68" s="73">
        <f>IF(OR(H68="",H68=0,AA68=""),"",AA68/H68)</f>
        <v/>
      </c>
      <c r="AI68" s="74">
        <f>IF(OR(Z68="",F68=""),"",Z68*F68)</f>
        <v/>
      </c>
      <c r="AJ68" s="76">
        <f>IF(OR(AI68="",AD68="",AD68=0),"",AI68/AD68)</f>
        <v/>
      </c>
      <c r="AK68" s="75" t="n"/>
      <c r="AL68" s="59" t="n"/>
    </row>
    <row r="69" ht="15" customHeight="1" s="58">
      <c r="A69" s="59" t="n"/>
      <c r="B69" s="112" t="n"/>
      <c r="C69" s="112" t="n"/>
      <c r="D69" s="112" t="n"/>
      <c r="E69" s="112" t="n"/>
      <c r="F69" s="112" t="n"/>
      <c r="G69" s="112" t="n"/>
      <c r="H69" s="112" t="n"/>
      <c r="I69" s="112" t="n"/>
      <c r="J69" s="112" t="n"/>
      <c r="K69" s="112" t="n"/>
      <c r="L69" s="112" t="n"/>
      <c r="M69" s="77">
        <f>IF(H69="","",SUM(I69:L69))</f>
        <v/>
      </c>
      <c r="N69" s="112" t="n"/>
      <c r="O69" s="112" t="n"/>
      <c r="P69" s="112" t="n"/>
      <c r="Q69" s="112" t="n"/>
      <c r="R69" s="112" t="n"/>
      <c r="S69" s="77">
        <f>IF(N69="","",SUM(N69:R69))</f>
        <v/>
      </c>
      <c r="T69" s="112" t="n"/>
      <c r="U69" s="112" t="n"/>
      <c r="V69" s="112" t="n"/>
      <c r="W69" s="112" t="n"/>
      <c r="X69" s="112" t="n"/>
      <c r="Y69" s="77">
        <f>IF(T69="","",SUM(T69:X69))</f>
        <v/>
      </c>
      <c r="Z69" s="77">
        <f>IF(AND(S69="",Y69=""),"",IF(S69="",Y69,IF(Y69="",S69,MIN(S69,Y69))))</f>
        <v/>
      </c>
      <c r="AA69" s="77">
        <f>IF(OR(H69="",Z69=""),"",H69-M69-Z69)</f>
        <v/>
      </c>
      <c r="AB69" s="78">
        <f>IF(OR(Z69="",Z69=0),"",AA69/Z69)</f>
        <v/>
      </c>
      <c r="AC69" s="78">
        <f>IF(OR(H69="",H69=0),"",AA69/H69)</f>
        <v/>
      </c>
      <c r="AD69" s="79">
        <f>IF(OR(AA69="",F69=""),"",AA69*F69)</f>
        <v/>
      </c>
      <c r="AE69" s="80">
        <f>IF(OR(AB69="",AC69=""),"",MIN(100,ROUND(MIN(30,AB69*8)+MIN(25,AC69*50)+IF(E69="",10,IF(E69&lt;2000,20,IF(E69&lt;5000,15,IF(E69&lt;10000,10,5))))+IF(G69="Low",15,IF(G69="Medium",10,IF(G69="High",5,2)))+10,0)))</f>
        <v/>
      </c>
      <c r="AF69" s="69">
        <f>IF(AE69="","",IF(AE69&gt;=70,"BUY",IF(AE69&gt;=50,"TEST","SKIP")))</f>
        <v/>
      </c>
      <c r="AG69" s="118">
        <f>IF(OR(AF69="",AF69="SKIP",H69="",F69=""),0,ROUND(H69*F69*IF(AF69="BUY",0.02,0.015),0))</f>
        <v/>
      </c>
      <c r="AH69" s="78">
        <f>IF(OR(H69="",H69=0,AA69=""),"",AA69/H69)</f>
        <v/>
      </c>
      <c r="AI69" s="79">
        <f>IF(OR(Z69="",F69=""),"",Z69*F69)</f>
        <v/>
      </c>
      <c r="AJ69" s="81">
        <f>IF(OR(AI69="",AD69="",AD69=0),"",AI69/AD69)</f>
        <v/>
      </c>
      <c r="AK69" s="80" t="n"/>
      <c r="AL69" s="59" t="n"/>
    </row>
    <row r="70" ht="15" customHeight="1" s="58">
      <c r="A70" s="59" t="n"/>
      <c r="B70" s="112" t="n"/>
      <c r="C70" s="112" t="n"/>
      <c r="D70" s="112" t="n"/>
      <c r="E70" s="112" t="n"/>
      <c r="F70" s="112" t="n"/>
      <c r="G70" s="112" t="n"/>
      <c r="H70" s="112" t="n"/>
      <c r="I70" s="112" t="n"/>
      <c r="J70" s="112" t="n"/>
      <c r="K70" s="112" t="n"/>
      <c r="L70" s="112" t="n"/>
      <c r="M70" s="72">
        <f>IF(H70="","",SUM(I70:L70))</f>
        <v/>
      </c>
      <c r="N70" s="112" t="n"/>
      <c r="O70" s="112" t="n"/>
      <c r="P70" s="112" t="n"/>
      <c r="Q70" s="112" t="n"/>
      <c r="R70" s="112" t="n"/>
      <c r="S70" s="72">
        <f>IF(N70="","",SUM(N70:R70))</f>
        <v/>
      </c>
      <c r="T70" s="112" t="n"/>
      <c r="U70" s="112" t="n"/>
      <c r="V70" s="112" t="n"/>
      <c r="W70" s="112" t="n"/>
      <c r="X70" s="112" t="n"/>
      <c r="Y70" s="72">
        <f>IF(T70="","",SUM(T70:X70))</f>
        <v/>
      </c>
      <c r="Z70" s="72">
        <f>IF(AND(S70="",Y70=""),"",IF(S70="",Y70,IF(Y70="",S70,MIN(S70,Y70))))</f>
        <v/>
      </c>
      <c r="AA70" s="72">
        <f>IF(OR(H70="",Z70=""),"",H70-M70-Z70)</f>
        <v/>
      </c>
      <c r="AB70" s="73">
        <f>IF(OR(Z70="",Z70=0),"",AA70/Z70)</f>
        <v/>
      </c>
      <c r="AC70" s="73">
        <f>IF(OR(H70="",H70=0),"",AA70/H70)</f>
        <v/>
      </c>
      <c r="AD70" s="74">
        <f>IF(OR(AA70="",F70=""),"",AA70*F70)</f>
        <v/>
      </c>
      <c r="AE70" s="75">
        <f>IF(OR(AB70="",AC70=""),"",MIN(100,ROUND(MIN(30,AB70*8)+MIN(25,AC70*50)+IF(E70="",10,IF(E70&lt;2000,20,IF(E70&lt;5000,15,IF(E70&lt;10000,10,5))))+IF(G70="Low",15,IF(G70="Medium",10,IF(G70="High",5,2)))+10,0)))</f>
        <v/>
      </c>
      <c r="AF70" s="69">
        <f>IF(AE70="","",IF(AE70&gt;=70,"BUY",IF(AE70&gt;=50,"TEST","SKIP")))</f>
        <v/>
      </c>
      <c r="AG70" s="118">
        <f>IF(OR(AF70="",AF70="SKIP",H70="",F70=""),0,ROUND(H70*F70*IF(AF70="BUY",0.02,0.015),0))</f>
        <v/>
      </c>
      <c r="AH70" s="73">
        <f>IF(OR(H70="",H70=0,AA70=""),"",AA70/H70)</f>
        <v/>
      </c>
      <c r="AI70" s="74">
        <f>IF(OR(Z70="",F70=""),"",Z70*F70)</f>
        <v/>
      </c>
      <c r="AJ70" s="76">
        <f>IF(OR(AI70="",AD70="",AD70=0),"",AI70/AD70)</f>
        <v/>
      </c>
      <c r="AK70" s="75" t="n"/>
      <c r="AL70" s="59" t="n"/>
    </row>
    <row r="71" ht="15" customHeight="1" s="58">
      <c r="A71" s="59" t="n"/>
      <c r="B71" s="112" t="n"/>
      <c r="C71" s="112" t="n"/>
      <c r="D71" s="112" t="n"/>
      <c r="E71" s="112" t="n"/>
      <c r="F71" s="112" t="n"/>
      <c r="G71" s="112" t="n"/>
      <c r="H71" s="112" t="n"/>
      <c r="I71" s="112" t="n"/>
      <c r="J71" s="112" t="n"/>
      <c r="K71" s="112" t="n"/>
      <c r="L71" s="112" t="n"/>
      <c r="M71" s="77">
        <f>IF(H71="","",SUM(I71:L71))</f>
        <v/>
      </c>
      <c r="N71" s="112" t="n"/>
      <c r="O71" s="112" t="n"/>
      <c r="P71" s="112" t="n"/>
      <c r="Q71" s="112" t="n"/>
      <c r="R71" s="112" t="n"/>
      <c r="S71" s="77">
        <f>IF(N71="","",SUM(N71:R71))</f>
        <v/>
      </c>
      <c r="T71" s="112" t="n"/>
      <c r="U71" s="112" t="n"/>
      <c r="V71" s="112" t="n"/>
      <c r="W71" s="112" t="n"/>
      <c r="X71" s="112" t="n"/>
      <c r="Y71" s="77">
        <f>IF(T71="","",SUM(T71:X71))</f>
        <v/>
      </c>
      <c r="Z71" s="77">
        <f>IF(AND(S71="",Y71=""),"",IF(S71="",Y71,IF(Y71="",S71,MIN(S71,Y71))))</f>
        <v/>
      </c>
      <c r="AA71" s="77">
        <f>IF(OR(H71="",Z71=""),"",H71-M71-Z71)</f>
        <v/>
      </c>
      <c r="AB71" s="78">
        <f>IF(OR(Z71="",Z71=0),"",AA71/Z71)</f>
        <v/>
      </c>
      <c r="AC71" s="78">
        <f>IF(OR(H71="",H71=0),"",AA71/H71)</f>
        <v/>
      </c>
      <c r="AD71" s="79">
        <f>IF(OR(AA71="",F71=""),"",AA71*F71)</f>
        <v/>
      </c>
      <c r="AE71" s="80">
        <f>IF(OR(AB71="",AC71=""),"",MIN(100,ROUND(MIN(30,AB71*8)+MIN(25,AC71*50)+IF(E71="",10,IF(E71&lt;2000,20,IF(E71&lt;5000,15,IF(E71&lt;10000,10,5))))+IF(G71="Low",15,IF(G71="Medium",10,IF(G71="High",5,2)))+10,0)))</f>
        <v/>
      </c>
      <c r="AF71" s="69">
        <f>IF(AE71="","",IF(AE71&gt;=70,"BUY",IF(AE71&gt;=50,"TEST","SKIP")))</f>
        <v/>
      </c>
      <c r="AG71" s="118">
        <f>IF(OR(AF71="",AF71="SKIP",H71="",F71=""),0,ROUND(H71*F71*IF(AF71="BUY",0.02,0.015),0))</f>
        <v/>
      </c>
      <c r="AH71" s="78">
        <f>IF(OR(H71="",H71=0,AA71=""),"",AA71/H71)</f>
        <v/>
      </c>
      <c r="AI71" s="79">
        <f>IF(OR(Z71="",F71=""),"",Z71*F71)</f>
        <v/>
      </c>
      <c r="AJ71" s="81">
        <f>IF(OR(AI71="",AD71="",AD71=0),"",AI71/AD71)</f>
        <v/>
      </c>
      <c r="AK71" s="80" t="n"/>
      <c r="AL71" s="59" t="n"/>
    </row>
    <row r="72" ht="15" customHeight="1" s="58">
      <c r="A72" s="59" t="n"/>
      <c r="B72" s="112" t="n"/>
      <c r="C72" s="112" t="n"/>
      <c r="D72" s="112" t="n"/>
      <c r="E72" s="112" t="n"/>
      <c r="F72" s="112" t="n"/>
      <c r="G72" s="112" t="n"/>
      <c r="H72" s="112" t="n"/>
      <c r="I72" s="112" t="n"/>
      <c r="J72" s="112" t="n"/>
      <c r="K72" s="112" t="n"/>
      <c r="L72" s="112" t="n"/>
      <c r="M72" s="72">
        <f>IF(H72="","",SUM(I72:L72))</f>
        <v/>
      </c>
      <c r="N72" s="112" t="n"/>
      <c r="O72" s="112" t="n"/>
      <c r="P72" s="112" t="n"/>
      <c r="Q72" s="112" t="n"/>
      <c r="R72" s="112" t="n"/>
      <c r="S72" s="72">
        <f>IF(N72="","",SUM(N72:R72))</f>
        <v/>
      </c>
      <c r="T72" s="112" t="n"/>
      <c r="U72" s="112" t="n"/>
      <c r="V72" s="112" t="n"/>
      <c r="W72" s="112" t="n"/>
      <c r="X72" s="112" t="n"/>
      <c r="Y72" s="72">
        <f>IF(T72="","",SUM(T72:X72))</f>
        <v/>
      </c>
      <c r="Z72" s="72">
        <f>IF(AND(S72="",Y72=""),"",IF(S72="",Y72,IF(Y72="",S72,MIN(S72,Y72))))</f>
        <v/>
      </c>
      <c r="AA72" s="72">
        <f>IF(OR(H72="",Z72=""),"",H72-M72-Z72)</f>
        <v/>
      </c>
      <c r="AB72" s="73">
        <f>IF(OR(Z72="",Z72=0),"",AA72/Z72)</f>
        <v/>
      </c>
      <c r="AC72" s="73">
        <f>IF(OR(H72="",H72=0),"",AA72/H72)</f>
        <v/>
      </c>
      <c r="AD72" s="74">
        <f>IF(OR(AA72="",F72=""),"",AA72*F72)</f>
        <v/>
      </c>
      <c r="AE72" s="75">
        <f>IF(OR(AB72="",AC72=""),"",MIN(100,ROUND(MIN(30,AB72*8)+MIN(25,AC72*50)+IF(E72="",10,IF(E72&lt;2000,20,IF(E72&lt;5000,15,IF(E72&lt;10000,10,5))))+IF(G72="Low",15,IF(G72="Medium",10,IF(G72="High",5,2)))+10,0)))</f>
        <v/>
      </c>
      <c r="AF72" s="69">
        <f>IF(AE72="","",IF(AE72&gt;=70,"BUY",IF(AE72&gt;=50,"TEST","SKIP")))</f>
        <v/>
      </c>
      <c r="AG72" s="118">
        <f>IF(OR(AF72="",AF72="SKIP",H72="",F72=""),0,ROUND(H72*F72*IF(AF72="BUY",0.02,0.015),0))</f>
        <v/>
      </c>
      <c r="AH72" s="73">
        <f>IF(OR(H72="",H72=0,AA72=""),"",AA72/H72)</f>
        <v/>
      </c>
      <c r="AI72" s="74">
        <f>IF(OR(Z72="",F72=""),"",Z72*F72)</f>
        <v/>
      </c>
      <c r="AJ72" s="76">
        <f>IF(OR(AI72="",AD72="",AD72=0),"",AI72/AD72)</f>
        <v/>
      </c>
      <c r="AK72" s="75" t="n"/>
      <c r="AL72" s="59" t="n"/>
    </row>
    <row r="73" ht="15" customHeight="1" s="58">
      <c r="A73" s="59" t="n"/>
      <c r="B73" s="112" t="n"/>
      <c r="C73" s="112" t="n"/>
      <c r="D73" s="112" t="n"/>
      <c r="E73" s="112" t="n"/>
      <c r="F73" s="112" t="n"/>
      <c r="G73" s="112" t="n"/>
      <c r="H73" s="112" t="n"/>
      <c r="I73" s="112" t="n"/>
      <c r="J73" s="112" t="n"/>
      <c r="K73" s="112" t="n"/>
      <c r="L73" s="112" t="n"/>
      <c r="M73" s="77">
        <f>IF(H73="","",SUM(I73:L73))</f>
        <v/>
      </c>
      <c r="N73" s="112" t="n"/>
      <c r="O73" s="112" t="n"/>
      <c r="P73" s="112" t="n"/>
      <c r="Q73" s="112" t="n"/>
      <c r="R73" s="112" t="n"/>
      <c r="S73" s="77">
        <f>IF(N73="","",SUM(N73:R73))</f>
        <v/>
      </c>
      <c r="T73" s="112" t="n"/>
      <c r="U73" s="112" t="n"/>
      <c r="V73" s="112" t="n"/>
      <c r="W73" s="112" t="n"/>
      <c r="X73" s="112" t="n"/>
      <c r="Y73" s="77">
        <f>IF(T73="","",SUM(T73:X73))</f>
        <v/>
      </c>
      <c r="Z73" s="77">
        <f>IF(AND(S73="",Y73=""),"",IF(S73="",Y73,IF(Y73="",S73,MIN(S73,Y73))))</f>
        <v/>
      </c>
      <c r="AA73" s="77">
        <f>IF(OR(H73="",Z73=""),"",H73-M73-Z73)</f>
        <v/>
      </c>
      <c r="AB73" s="78">
        <f>IF(OR(Z73="",Z73=0),"",AA73/Z73)</f>
        <v/>
      </c>
      <c r="AC73" s="78">
        <f>IF(OR(H73="",H73=0),"",AA73/H73)</f>
        <v/>
      </c>
      <c r="AD73" s="79">
        <f>IF(OR(AA73="",F73=""),"",AA73*F73)</f>
        <v/>
      </c>
      <c r="AE73" s="80">
        <f>IF(OR(AB73="",AC73=""),"",MIN(100,ROUND(MIN(30,AB73*8)+MIN(25,AC73*50)+IF(E73="",10,IF(E73&lt;2000,20,IF(E73&lt;5000,15,IF(E73&lt;10000,10,5))))+IF(G73="Low",15,IF(G73="Medium",10,IF(G73="High",5,2)))+10,0)))</f>
        <v/>
      </c>
      <c r="AF73" s="69">
        <f>IF(AE73="","",IF(AE73&gt;=70,"BUY",IF(AE73&gt;=50,"TEST","SKIP")))</f>
        <v/>
      </c>
      <c r="AG73" s="118">
        <f>IF(OR(AF73="",AF73="SKIP",H73="",F73=""),0,ROUND(H73*F73*IF(AF73="BUY",0.02,0.015),0))</f>
        <v/>
      </c>
      <c r="AH73" s="78">
        <f>IF(OR(H73="",H73=0,AA73=""),"",AA73/H73)</f>
        <v/>
      </c>
      <c r="AI73" s="79">
        <f>IF(OR(Z73="",F73=""),"",Z73*F73)</f>
        <v/>
      </c>
      <c r="AJ73" s="81">
        <f>IF(OR(AI73="",AD73="",AD73=0),"",AI73/AD73)</f>
        <v/>
      </c>
      <c r="AK73" s="80" t="n"/>
      <c r="AL73" s="59" t="n"/>
    </row>
    <row r="74" ht="15" customHeight="1" s="58">
      <c r="A74" s="59" t="n"/>
      <c r="B74" s="112" t="n"/>
      <c r="C74" s="112" t="n"/>
      <c r="D74" s="112" t="n"/>
      <c r="E74" s="112" t="n"/>
      <c r="F74" s="112" t="n"/>
      <c r="G74" s="112" t="n"/>
      <c r="H74" s="112" t="n"/>
      <c r="I74" s="112" t="n"/>
      <c r="J74" s="112" t="n"/>
      <c r="K74" s="112" t="n"/>
      <c r="L74" s="112" t="n"/>
      <c r="M74" s="72">
        <f>IF(H74="","",SUM(I74:L74))</f>
        <v/>
      </c>
      <c r="N74" s="112" t="n"/>
      <c r="O74" s="112" t="n"/>
      <c r="P74" s="112" t="n"/>
      <c r="Q74" s="112" t="n"/>
      <c r="R74" s="112" t="n"/>
      <c r="S74" s="72">
        <f>IF(N74="","",SUM(N74:R74))</f>
        <v/>
      </c>
      <c r="T74" s="112" t="n"/>
      <c r="U74" s="112" t="n"/>
      <c r="V74" s="112" t="n"/>
      <c r="W74" s="112" t="n"/>
      <c r="X74" s="112" t="n"/>
      <c r="Y74" s="72">
        <f>IF(T74="","",SUM(T74:X74))</f>
        <v/>
      </c>
      <c r="Z74" s="72">
        <f>IF(AND(S74="",Y74=""),"",IF(S74="",Y74,IF(Y74="",S74,MIN(S74,Y74))))</f>
        <v/>
      </c>
      <c r="AA74" s="72">
        <f>IF(OR(H74="",Z74=""),"",H74-M74-Z74)</f>
        <v/>
      </c>
      <c r="AB74" s="73">
        <f>IF(OR(Z74="",Z74=0),"",AA74/Z74)</f>
        <v/>
      </c>
      <c r="AC74" s="73">
        <f>IF(OR(H74="",H74=0),"",AA74/H74)</f>
        <v/>
      </c>
      <c r="AD74" s="74">
        <f>IF(OR(AA74="",F74=""),"",AA74*F74)</f>
        <v/>
      </c>
      <c r="AE74" s="75">
        <f>IF(OR(AB74="",AC74=""),"",MIN(100,ROUND(MIN(30,AB74*8)+MIN(25,AC74*50)+IF(E74="",10,IF(E74&lt;2000,20,IF(E74&lt;5000,15,IF(E74&lt;10000,10,5))))+IF(G74="Low",15,IF(G74="Medium",10,IF(G74="High",5,2)))+10,0)))</f>
        <v/>
      </c>
      <c r="AF74" s="69">
        <f>IF(AE74="","",IF(AE74&gt;=70,"BUY",IF(AE74&gt;=50,"TEST","SKIP")))</f>
        <v/>
      </c>
      <c r="AG74" s="118">
        <f>IF(OR(AF74="",AF74="SKIP",H74="",F74=""),0,ROUND(H74*F74*IF(AF74="BUY",0.02,0.015),0))</f>
        <v/>
      </c>
      <c r="AH74" s="73">
        <f>IF(OR(H74="",H74=0,AA74=""),"",AA74/H74)</f>
        <v/>
      </c>
      <c r="AI74" s="74">
        <f>IF(OR(Z74="",F74=""),"",Z74*F74)</f>
        <v/>
      </c>
      <c r="AJ74" s="76">
        <f>IF(OR(AI74="",AD74="",AD74=0),"",AI74/AD74)</f>
        <v/>
      </c>
      <c r="AK74" s="75" t="n"/>
      <c r="AL74" s="59" t="n"/>
    </row>
    <row r="75" ht="15" customHeight="1" s="58">
      <c r="A75" s="59" t="n"/>
      <c r="B75" s="112" t="n"/>
      <c r="C75" s="112" t="n"/>
      <c r="D75" s="112" t="n"/>
      <c r="E75" s="112" t="n"/>
      <c r="F75" s="112" t="n"/>
      <c r="G75" s="112" t="n"/>
      <c r="H75" s="112" t="n"/>
      <c r="I75" s="112" t="n"/>
      <c r="J75" s="112" t="n"/>
      <c r="K75" s="112" t="n"/>
      <c r="L75" s="112" t="n"/>
      <c r="M75" s="77">
        <f>IF(H75="","",SUM(I75:L75))</f>
        <v/>
      </c>
      <c r="N75" s="112" t="n"/>
      <c r="O75" s="112" t="n"/>
      <c r="P75" s="112" t="n"/>
      <c r="Q75" s="112" t="n"/>
      <c r="R75" s="112" t="n"/>
      <c r="S75" s="77">
        <f>IF(N75="","",SUM(N75:R75))</f>
        <v/>
      </c>
      <c r="T75" s="112" t="n"/>
      <c r="U75" s="112" t="n"/>
      <c r="V75" s="112" t="n"/>
      <c r="W75" s="112" t="n"/>
      <c r="X75" s="112" t="n"/>
      <c r="Y75" s="77">
        <f>IF(T75="","",SUM(T75:X75))</f>
        <v/>
      </c>
      <c r="Z75" s="77">
        <f>IF(AND(S75="",Y75=""),"",IF(S75="",Y75,IF(Y75="",S75,MIN(S75,Y75))))</f>
        <v/>
      </c>
      <c r="AA75" s="77">
        <f>IF(OR(H75="",Z75=""),"",H75-M75-Z75)</f>
        <v/>
      </c>
      <c r="AB75" s="78">
        <f>IF(OR(Z75="",Z75=0),"",AA75/Z75)</f>
        <v/>
      </c>
      <c r="AC75" s="78">
        <f>IF(OR(H75="",H75=0),"",AA75/H75)</f>
        <v/>
      </c>
      <c r="AD75" s="79">
        <f>IF(OR(AA75="",F75=""),"",AA75*F75)</f>
        <v/>
      </c>
      <c r="AE75" s="80">
        <f>IF(OR(AB75="",AC75=""),"",MIN(100,ROUND(MIN(30,AB75*8)+MIN(25,AC75*50)+IF(E75="",10,IF(E75&lt;2000,20,IF(E75&lt;5000,15,IF(E75&lt;10000,10,5))))+IF(G75="Low",15,IF(G75="Medium",10,IF(G75="High",5,2)))+10,0)))</f>
        <v/>
      </c>
      <c r="AF75" s="69">
        <f>IF(AE75="","",IF(AE75&gt;=70,"BUY",IF(AE75&gt;=50,"TEST","SKIP")))</f>
        <v/>
      </c>
      <c r="AG75" s="118">
        <f>IF(OR(AF75="",AF75="SKIP",H75="",F75=""),0,ROUND(H75*F75*IF(AF75="BUY",0.02,0.015),0))</f>
        <v/>
      </c>
      <c r="AH75" s="78">
        <f>IF(OR(H75="",H75=0,AA75=""),"",AA75/H75)</f>
        <v/>
      </c>
      <c r="AI75" s="79">
        <f>IF(OR(Z75="",F75=""),"",Z75*F75)</f>
        <v/>
      </c>
      <c r="AJ75" s="81">
        <f>IF(OR(AI75="",AD75="",AD75=0),"",AI75/AD75)</f>
        <v/>
      </c>
      <c r="AK75" s="80" t="n"/>
      <c r="AL75" s="59" t="n"/>
    </row>
    <row r="76" ht="15" customHeight="1" s="58">
      <c r="A76" s="59" t="n"/>
      <c r="B76" s="112" t="n"/>
      <c r="C76" s="112" t="n"/>
      <c r="D76" s="112" t="n"/>
      <c r="E76" s="112" t="n"/>
      <c r="F76" s="112" t="n"/>
      <c r="G76" s="112" t="n"/>
      <c r="H76" s="112" t="n"/>
      <c r="I76" s="112" t="n"/>
      <c r="J76" s="112" t="n"/>
      <c r="K76" s="112" t="n"/>
      <c r="L76" s="112" t="n"/>
      <c r="M76" s="72">
        <f>IF(H76="","",SUM(I76:L76))</f>
        <v/>
      </c>
      <c r="N76" s="112" t="n"/>
      <c r="O76" s="112" t="n"/>
      <c r="P76" s="112" t="n"/>
      <c r="Q76" s="112" t="n"/>
      <c r="R76" s="112" t="n"/>
      <c r="S76" s="72">
        <f>IF(N76="","",SUM(N76:R76))</f>
        <v/>
      </c>
      <c r="T76" s="112" t="n"/>
      <c r="U76" s="112" t="n"/>
      <c r="V76" s="112" t="n"/>
      <c r="W76" s="112" t="n"/>
      <c r="X76" s="112" t="n"/>
      <c r="Y76" s="72">
        <f>IF(T76="","",SUM(T76:X76))</f>
        <v/>
      </c>
      <c r="Z76" s="72">
        <f>IF(AND(S76="",Y76=""),"",IF(S76="",Y76,IF(Y76="",S76,MIN(S76,Y76))))</f>
        <v/>
      </c>
      <c r="AA76" s="72">
        <f>IF(OR(H76="",Z76=""),"",H76-M76-Z76)</f>
        <v/>
      </c>
      <c r="AB76" s="73">
        <f>IF(OR(Z76="",Z76=0),"",AA76/Z76)</f>
        <v/>
      </c>
      <c r="AC76" s="73">
        <f>IF(OR(H76="",H76=0),"",AA76/H76)</f>
        <v/>
      </c>
      <c r="AD76" s="74">
        <f>IF(OR(AA76="",F76=""),"",AA76*F76)</f>
        <v/>
      </c>
      <c r="AE76" s="75">
        <f>IF(OR(AB76="",AC76=""),"",MIN(100,ROUND(MIN(30,AB76*8)+MIN(25,AC76*50)+IF(E76="",10,IF(E76&lt;2000,20,IF(E76&lt;5000,15,IF(E76&lt;10000,10,5))))+IF(G76="Low",15,IF(G76="Medium",10,IF(G76="High",5,2)))+10,0)))</f>
        <v/>
      </c>
      <c r="AF76" s="69">
        <f>IF(AE76="","",IF(AE76&gt;=70,"BUY",IF(AE76&gt;=50,"TEST","SKIP")))</f>
        <v/>
      </c>
      <c r="AG76" s="118">
        <f>IF(OR(AF76="",AF76="SKIP",H76="",F76=""),0,ROUND(H76*F76*IF(AF76="BUY",0.02,0.015),0))</f>
        <v/>
      </c>
      <c r="AH76" s="73">
        <f>IF(OR(H76="",H76=0,AA76=""),"",AA76/H76)</f>
        <v/>
      </c>
      <c r="AI76" s="74">
        <f>IF(OR(Z76="",F76=""),"",Z76*F76)</f>
        <v/>
      </c>
      <c r="AJ76" s="76">
        <f>IF(OR(AI76="",AD76="",AD76=0),"",AI76/AD76)</f>
        <v/>
      </c>
      <c r="AK76" s="75" t="n"/>
      <c r="AL76" s="59" t="n"/>
    </row>
    <row r="77" ht="15" customHeight="1" s="58">
      <c r="A77" s="59" t="n"/>
      <c r="B77" s="112" t="n"/>
      <c r="C77" s="112" t="n"/>
      <c r="D77" s="112" t="n"/>
      <c r="E77" s="112" t="n"/>
      <c r="F77" s="112" t="n"/>
      <c r="G77" s="112" t="n"/>
      <c r="H77" s="112" t="n"/>
      <c r="I77" s="112" t="n"/>
      <c r="J77" s="112" t="n"/>
      <c r="K77" s="112" t="n"/>
      <c r="L77" s="112" t="n"/>
      <c r="M77" s="77">
        <f>IF(H77="","",SUM(I77:L77))</f>
        <v/>
      </c>
      <c r="N77" s="112" t="n"/>
      <c r="O77" s="112" t="n"/>
      <c r="P77" s="112" t="n"/>
      <c r="Q77" s="112" t="n"/>
      <c r="R77" s="112" t="n"/>
      <c r="S77" s="77">
        <f>IF(N77="","",SUM(N77:R77))</f>
        <v/>
      </c>
      <c r="T77" s="112" t="n"/>
      <c r="U77" s="112" t="n"/>
      <c r="V77" s="112" t="n"/>
      <c r="W77" s="112" t="n"/>
      <c r="X77" s="112" t="n"/>
      <c r="Y77" s="77">
        <f>IF(T77="","",SUM(T77:X77))</f>
        <v/>
      </c>
      <c r="Z77" s="77">
        <f>IF(AND(S77="",Y77=""),"",IF(S77="",Y77,IF(Y77="",S77,MIN(S77,Y77))))</f>
        <v/>
      </c>
      <c r="AA77" s="77">
        <f>IF(OR(H77="",Z77=""),"",H77-M77-Z77)</f>
        <v/>
      </c>
      <c r="AB77" s="78">
        <f>IF(OR(Z77="",Z77=0),"",AA77/Z77)</f>
        <v/>
      </c>
      <c r="AC77" s="78">
        <f>IF(OR(H77="",H77=0),"",AA77/H77)</f>
        <v/>
      </c>
      <c r="AD77" s="79">
        <f>IF(OR(AA77="",F77=""),"",AA77*F77)</f>
        <v/>
      </c>
      <c r="AE77" s="80">
        <f>IF(OR(AB77="",AC77=""),"",MIN(100,ROUND(MIN(30,AB77*8)+MIN(25,AC77*50)+IF(E77="",10,IF(E77&lt;2000,20,IF(E77&lt;5000,15,IF(E77&lt;10000,10,5))))+IF(G77="Low",15,IF(G77="Medium",10,IF(G77="High",5,2)))+10,0)))</f>
        <v/>
      </c>
      <c r="AF77" s="69">
        <f>IF(AE77="","",IF(AE77&gt;=70,"BUY",IF(AE77&gt;=50,"TEST","SKIP")))</f>
        <v/>
      </c>
      <c r="AG77" s="118">
        <f>IF(OR(AF77="",AF77="SKIP",H77="",F77=""),0,ROUND(H77*F77*IF(AF77="BUY",0.02,0.015),0))</f>
        <v/>
      </c>
      <c r="AH77" s="78">
        <f>IF(OR(H77="",H77=0,AA77=""),"",AA77/H77)</f>
        <v/>
      </c>
      <c r="AI77" s="79">
        <f>IF(OR(Z77="",F77=""),"",Z77*F77)</f>
        <v/>
      </c>
      <c r="AJ77" s="81">
        <f>IF(OR(AI77="",AD77="",AD77=0),"",AI77/AD77)</f>
        <v/>
      </c>
      <c r="AK77" s="80" t="n"/>
      <c r="AL77" s="59" t="n"/>
    </row>
    <row r="78" ht="15" customHeight="1" s="58">
      <c r="A78" s="59" t="n"/>
      <c r="B78" s="112" t="n"/>
      <c r="C78" s="112" t="n"/>
      <c r="D78" s="112" t="n"/>
      <c r="E78" s="112" t="n"/>
      <c r="F78" s="112" t="n"/>
      <c r="G78" s="112" t="n"/>
      <c r="H78" s="112" t="n"/>
      <c r="I78" s="112" t="n"/>
      <c r="J78" s="112" t="n"/>
      <c r="K78" s="112" t="n"/>
      <c r="L78" s="112" t="n"/>
      <c r="M78" s="72">
        <f>IF(H78="","",SUM(I78:L78))</f>
        <v/>
      </c>
      <c r="N78" s="112" t="n"/>
      <c r="O78" s="112" t="n"/>
      <c r="P78" s="112" t="n"/>
      <c r="Q78" s="112" t="n"/>
      <c r="R78" s="112" t="n"/>
      <c r="S78" s="72">
        <f>IF(N78="","",SUM(N78:R78))</f>
        <v/>
      </c>
      <c r="T78" s="112" t="n"/>
      <c r="U78" s="112" t="n"/>
      <c r="V78" s="112" t="n"/>
      <c r="W78" s="112" t="n"/>
      <c r="X78" s="112" t="n"/>
      <c r="Y78" s="72">
        <f>IF(T78="","",SUM(T78:X78))</f>
        <v/>
      </c>
      <c r="Z78" s="72">
        <f>IF(AND(S78="",Y78=""),"",IF(S78="",Y78,IF(Y78="",S78,MIN(S78,Y78))))</f>
        <v/>
      </c>
      <c r="AA78" s="72">
        <f>IF(OR(H78="",Z78=""),"",H78-M78-Z78)</f>
        <v/>
      </c>
      <c r="AB78" s="73">
        <f>IF(OR(Z78="",Z78=0),"",AA78/Z78)</f>
        <v/>
      </c>
      <c r="AC78" s="73">
        <f>IF(OR(H78="",H78=0),"",AA78/H78)</f>
        <v/>
      </c>
      <c r="AD78" s="74">
        <f>IF(OR(AA78="",F78=""),"",AA78*F78)</f>
        <v/>
      </c>
      <c r="AE78" s="75">
        <f>IF(OR(AB78="",AC78=""),"",MIN(100,ROUND(MIN(30,AB78*8)+MIN(25,AC78*50)+IF(E78="",10,IF(E78&lt;2000,20,IF(E78&lt;5000,15,IF(E78&lt;10000,10,5))))+IF(G78="Low",15,IF(G78="Medium",10,IF(G78="High",5,2)))+10,0)))</f>
        <v/>
      </c>
      <c r="AF78" s="69">
        <f>IF(AE78="","",IF(AE78&gt;=70,"BUY",IF(AE78&gt;=50,"TEST","SKIP")))</f>
        <v/>
      </c>
      <c r="AG78" s="118">
        <f>IF(OR(AF78="",AF78="SKIP",H78="",F78=""),0,ROUND(H78*F78*IF(AF78="BUY",0.02,0.015),0))</f>
        <v/>
      </c>
      <c r="AH78" s="73">
        <f>IF(OR(H78="",H78=0,AA78=""),"",AA78/H78)</f>
        <v/>
      </c>
      <c r="AI78" s="74">
        <f>IF(OR(Z78="",F78=""),"",Z78*F78)</f>
        <v/>
      </c>
      <c r="AJ78" s="76">
        <f>IF(OR(AI78="",AD78="",AD78=0),"",AI78/AD78)</f>
        <v/>
      </c>
      <c r="AK78" s="75" t="n"/>
      <c r="AL78" s="59" t="n"/>
    </row>
    <row r="79" ht="15" customHeight="1" s="58">
      <c r="A79" s="59" t="n"/>
      <c r="B79" s="112" t="n"/>
      <c r="C79" s="112" t="n"/>
      <c r="D79" s="112" t="n"/>
      <c r="E79" s="112" t="n"/>
      <c r="F79" s="112" t="n"/>
      <c r="G79" s="112" t="n"/>
      <c r="H79" s="112" t="n"/>
      <c r="I79" s="112" t="n"/>
      <c r="J79" s="112" t="n"/>
      <c r="K79" s="112" t="n"/>
      <c r="L79" s="112" t="n"/>
      <c r="M79" s="77">
        <f>IF(H79="","",SUM(I79:L79))</f>
        <v/>
      </c>
      <c r="N79" s="112" t="n"/>
      <c r="O79" s="112" t="n"/>
      <c r="P79" s="112" t="n"/>
      <c r="Q79" s="112" t="n"/>
      <c r="R79" s="112" t="n"/>
      <c r="S79" s="77">
        <f>IF(N79="","",SUM(N79:R79))</f>
        <v/>
      </c>
      <c r="T79" s="112" t="n"/>
      <c r="U79" s="112" t="n"/>
      <c r="V79" s="112" t="n"/>
      <c r="W79" s="112" t="n"/>
      <c r="X79" s="112" t="n"/>
      <c r="Y79" s="77">
        <f>IF(T79="","",SUM(T79:X79))</f>
        <v/>
      </c>
      <c r="Z79" s="77">
        <f>IF(AND(S79="",Y79=""),"",IF(S79="",Y79,IF(Y79="",S79,MIN(S79,Y79))))</f>
        <v/>
      </c>
      <c r="AA79" s="77">
        <f>IF(OR(H79="",Z79=""),"",H79-M79-Z79)</f>
        <v/>
      </c>
      <c r="AB79" s="78">
        <f>IF(OR(Z79="",Z79=0),"",AA79/Z79)</f>
        <v/>
      </c>
      <c r="AC79" s="78">
        <f>IF(OR(H79="",H79=0),"",AA79/H79)</f>
        <v/>
      </c>
      <c r="AD79" s="79">
        <f>IF(OR(AA79="",F79=""),"",AA79*F79)</f>
        <v/>
      </c>
      <c r="AE79" s="80">
        <f>IF(OR(AB79="",AC79=""),"",MIN(100,ROUND(MIN(30,AB79*8)+MIN(25,AC79*50)+IF(E79="",10,IF(E79&lt;2000,20,IF(E79&lt;5000,15,IF(E79&lt;10000,10,5))))+IF(G79="Low",15,IF(G79="Medium",10,IF(G79="High",5,2)))+10,0)))</f>
        <v/>
      </c>
      <c r="AF79" s="69">
        <f>IF(AE79="","",IF(AE79&gt;=70,"BUY",IF(AE79&gt;=50,"TEST","SKIP")))</f>
        <v/>
      </c>
      <c r="AG79" s="118">
        <f>IF(OR(AF79="",AF79="SKIP",H79="",F79=""),0,ROUND(H79*F79*IF(AF79="BUY",0.02,0.015),0))</f>
        <v/>
      </c>
      <c r="AH79" s="78">
        <f>IF(OR(H79="",H79=0,AA79=""),"",AA79/H79)</f>
        <v/>
      </c>
      <c r="AI79" s="79">
        <f>IF(OR(Z79="",F79=""),"",Z79*F79)</f>
        <v/>
      </c>
      <c r="AJ79" s="81">
        <f>IF(OR(AI79="",AD79="",AD79=0),"",AI79/AD79)</f>
        <v/>
      </c>
      <c r="AK79" s="80" t="n"/>
      <c r="AL79" s="59" t="n"/>
    </row>
    <row r="80" ht="15" customHeight="1" s="58">
      <c r="A80" s="59" t="n"/>
      <c r="B80" s="112" t="n"/>
      <c r="C80" s="112" t="n"/>
      <c r="D80" s="112" t="n"/>
      <c r="E80" s="112" t="n"/>
      <c r="F80" s="112" t="n"/>
      <c r="G80" s="112" t="n"/>
      <c r="H80" s="112" t="n"/>
      <c r="I80" s="112" t="n"/>
      <c r="J80" s="112" t="n"/>
      <c r="K80" s="112" t="n"/>
      <c r="L80" s="112" t="n"/>
      <c r="M80" s="72">
        <f>IF(H80="","",SUM(I80:L80))</f>
        <v/>
      </c>
      <c r="N80" s="112" t="n"/>
      <c r="O80" s="112" t="n"/>
      <c r="P80" s="112" t="n"/>
      <c r="Q80" s="112" t="n"/>
      <c r="R80" s="112" t="n"/>
      <c r="S80" s="72">
        <f>IF(N80="","",SUM(N80:R80))</f>
        <v/>
      </c>
      <c r="T80" s="112" t="n"/>
      <c r="U80" s="112" t="n"/>
      <c r="V80" s="112" t="n"/>
      <c r="W80" s="112" t="n"/>
      <c r="X80" s="112" t="n"/>
      <c r="Y80" s="72">
        <f>IF(T80="","",SUM(T80:X80))</f>
        <v/>
      </c>
      <c r="Z80" s="72">
        <f>IF(AND(S80="",Y80=""),"",IF(S80="",Y80,IF(Y80="",S80,MIN(S80,Y80))))</f>
        <v/>
      </c>
      <c r="AA80" s="72">
        <f>IF(OR(H80="",Z80=""),"",H80-M80-Z80)</f>
        <v/>
      </c>
      <c r="AB80" s="73">
        <f>IF(OR(Z80="",Z80=0),"",AA80/Z80)</f>
        <v/>
      </c>
      <c r="AC80" s="73">
        <f>IF(OR(H80="",H80=0),"",AA80/H80)</f>
        <v/>
      </c>
      <c r="AD80" s="74">
        <f>IF(OR(AA80="",F80=""),"",AA80*F80)</f>
        <v/>
      </c>
      <c r="AE80" s="75">
        <f>IF(OR(AB80="",AC80=""),"",MIN(100,ROUND(MIN(30,AB80*8)+MIN(25,AC80*50)+IF(E80="",10,IF(E80&lt;2000,20,IF(E80&lt;5000,15,IF(E80&lt;10000,10,5))))+IF(G80="Low",15,IF(G80="Medium",10,IF(G80="High",5,2)))+10,0)))</f>
        <v/>
      </c>
      <c r="AF80" s="69">
        <f>IF(AE80="","",IF(AE80&gt;=70,"BUY",IF(AE80&gt;=50,"TEST","SKIP")))</f>
        <v/>
      </c>
      <c r="AG80" s="118">
        <f>IF(OR(AF80="",AF80="SKIP",H80="",F80=""),0,ROUND(H80*F80*IF(AF80="BUY",0.02,0.015),0))</f>
        <v/>
      </c>
      <c r="AH80" s="73">
        <f>IF(OR(H80="",H80=0,AA80=""),"",AA80/H80)</f>
        <v/>
      </c>
      <c r="AI80" s="74">
        <f>IF(OR(Z80="",F80=""),"",Z80*F80)</f>
        <v/>
      </c>
      <c r="AJ80" s="76">
        <f>IF(OR(AI80="",AD80="",AD80=0),"",AI80/AD80)</f>
        <v/>
      </c>
      <c r="AK80" s="75" t="n"/>
      <c r="AL80" s="59" t="n"/>
    </row>
    <row r="81" ht="15" customHeight="1" s="58">
      <c r="A81" s="59" t="n"/>
      <c r="B81" s="112" t="n"/>
      <c r="C81" s="112" t="n"/>
      <c r="D81" s="112" t="n"/>
      <c r="E81" s="112" t="n"/>
      <c r="F81" s="112" t="n"/>
      <c r="G81" s="112" t="n"/>
      <c r="H81" s="112" t="n"/>
      <c r="I81" s="112" t="n"/>
      <c r="J81" s="112" t="n"/>
      <c r="K81" s="112" t="n"/>
      <c r="L81" s="112" t="n"/>
      <c r="M81" s="77">
        <f>IF(H81="","",SUM(I81:L81))</f>
        <v/>
      </c>
      <c r="N81" s="112" t="n"/>
      <c r="O81" s="112" t="n"/>
      <c r="P81" s="112" t="n"/>
      <c r="Q81" s="112" t="n"/>
      <c r="R81" s="112" t="n"/>
      <c r="S81" s="77">
        <f>IF(N81="","",SUM(N81:R81))</f>
        <v/>
      </c>
      <c r="T81" s="112" t="n"/>
      <c r="U81" s="112" t="n"/>
      <c r="V81" s="112" t="n"/>
      <c r="W81" s="112" t="n"/>
      <c r="X81" s="112" t="n"/>
      <c r="Y81" s="77">
        <f>IF(T81="","",SUM(T81:X81))</f>
        <v/>
      </c>
      <c r="Z81" s="77">
        <f>IF(AND(S81="",Y81=""),"",IF(S81="",Y81,IF(Y81="",S81,MIN(S81,Y81))))</f>
        <v/>
      </c>
      <c r="AA81" s="77">
        <f>IF(OR(H81="",Z81=""),"",H81-M81-Z81)</f>
        <v/>
      </c>
      <c r="AB81" s="78">
        <f>IF(OR(Z81="",Z81=0),"",AA81/Z81)</f>
        <v/>
      </c>
      <c r="AC81" s="78">
        <f>IF(OR(H81="",H81=0),"",AA81/H81)</f>
        <v/>
      </c>
      <c r="AD81" s="79">
        <f>IF(OR(AA81="",F81=""),"",AA81*F81)</f>
        <v/>
      </c>
      <c r="AE81" s="80">
        <f>IF(OR(AB81="",AC81=""),"",MIN(100,ROUND(MIN(30,AB81*8)+MIN(25,AC81*50)+IF(E81="",10,IF(E81&lt;2000,20,IF(E81&lt;5000,15,IF(E81&lt;10000,10,5))))+IF(G81="Low",15,IF(G81="Medium",10,IF(G81="High",5,2)))+10,0)))</f>
        <v/>
      </c>
      <c r="AF81" s="69">
        <f>IF(AE81="","",IF(AE81&gt;=70,"BUY",IF(AE81&gt;=50,"TEST","SKIP")))</f>
        <v/>
      </c>
      <c r="AG81" s="118">
        <f>IF(OR(AF81="",AF81="SKIP",H81="",F81=""),0,ROUND(H81*F81*IF(AF81="BUY",0.02,0.015),0))</f>
        <v/>
      </c>
      <c r="AH81" s="78">
        <f>IF(OR(H81="",H81=0,AA81=""),"",AA81/H81)</f>
        <v/>
      </c>
      <c r="AI81" s="79">
        <f>IF(OR(Z81="",F81=""),"",Z81*F81)</f>
        <v/>
      </c>
      <c r="AJ81" s="81">
        <f>IF(OR(AI81="",AD81="",AD81=0),"",AI81/AD81)</f>
        <v/>
      </c>
      <c r="AK81" s="80" t="n"/>
      <c r="AL81" s="59" t="n"/>
    </row>
    <row r="82" ht="15" customHeight="1" s="58">
      <c r="A82" s="59" t="n"/>
      <c r="B82" s="112" t="n"/>
      <c r="C82" s="112" t="n"/>
      <c r="D82" s="112" t="n"/>
      <c r="E82" s="112" t="n"/>
      <c r="F82" s="112" t="n"/>
      <c r="G82" s="112" t="n"/>
      <c r="H82" s="112" t="n"/>
      <c r="I82" s="112" t="n"/>
      <c r="J82" s="112" t="n"/>
      <c r="K82" s="112" t="n"/>
      <c r="L82" s="112" t="n"/>
      <c r="M82" s="72">
        <f>IF(H82="","",SUM(I82:L82))</f>
        <v/>
      </c>
      <c r="N82" s="112" t="n"/>
      <c r="O82" s="112" t="n"/>
      <c r="P82" s="112" t="n"/>
      <c r="Q82" s="112" t="n"/>
      <c r="R82" s="112" t="n"/>
      <c r="S82" s="72">
        <f>IF(N82="","",SUM(N82:R82))</f>
        <v/>
      </c>
      <c r="T82" s="112" t="n"/>
      <c r="U82" s="112" t="n"/>
      <c r="V82" s="112" t="n"/>
      <c r="W82" s="112" t="n"/>
      <c r="X82" s="112" t="n"/>
      <c r="Y82" s="72">
        <f>IF(T82="","",SUM(T82:X82))</f>
        <v/>
      </c>
      <c r="Z82" s="72">
        <f>IF(AND(S82="",Y82=""),"",IF(S82="",Y82,IF(Y82="",S82,MIN(S82,Y82))))</f>
        <v/>
      </c>
      <c r="AA82" s="72">
        <f>IF(OR(H82="",Z82=""),"",H82-M82-Z82)</f>
        <v/>
      </c>
      <c r="AB82" s="73">
        <f>IF(OR(Z82="",Z82=0),"",AA82/Z82)</f>
        <v/>
      </c>
      <c r="AC82" s="73">
        <f>IF(OR(H82="",H82=0),"",AA82/H82)</f>
        <v/>
      </c>
      <c r="AD82" s="74">
        <f>IF(OR(AA82="",F82=""),"",AA82*F82)</f>
        <v/>
      </c>
      <c r="AE82" s="75">
        <f>IF(OR(AB82="",AC82=""),"",MIN(100,ROUND(MIN(30,AB82*8)+MIN(25,AC82*50)+IF(E82="",10,IF(E82&lt;2000,20,IF(E82&lt;5000,15,IF(E82&lt;10000,10,5))))+IF(G82="Low",15,IF(G82="Medium",10,IF(G82="High",5,2)))+10,0)))</f>
        <v/>
      </c>
      <c r="AF82" s="69">
        <f>IF(AE82="","",IF(AE82&gt;=70,"BUY",IF(AE82&gt;=50,"TEST","SKIP")))</f>
        <v/>
      </c>
      <c r="AG82" s="118">
        <f>IF(OR(AF82="",AF82="SKIP",H82="",F82=""),0,ROUND(H82*F82*IF(AF82="BUY",0.02,0.015),0))</f>
        <v/>
      </c>
      <c r="AH82" s="73">
        <f>IF(OR(H82="",H82=0,AA82=""),"",AA82/H82)</f>
        <v/>
      </c>
      <c r="AI82" s="74">
        <f>IF(OR(Z82="",F82=""),"",Z82*F82)</f>
        <v/>
      </c>
      <c r="AJ82" s="76">
        <f>IF(OR(AI82="",AD82="",AD82=0),"",AI82/AD82)</f>
        <v/>
      </c>
      <c r="AK82" s="75" t="n"/>
      <c r="AL82" s="59" t="n"/>
    </row>
    <row r="83" ht="15" customHeight="1" s="58">
      <c r="A83" s="59" t="n"/>
      <c r="B83" s="112" t="n"/>
      <c r="C83" s="112" t="n"/>
      <c r="D83" s="112" t="n"/>
      <c r="E83" s="112" t="n"/>
      <c r="F83" s="112" t="n"/>
      <c r="G83" s="112" t="n"/>
      <c r="H83" s="112" t="n"/>
      <c r="I83" s="112" t="n"/>
      <c r="J83" s="112" t="n"/>
      <c r="K83" s="112" t="n"/>
      <c r="L83" s="112" t="n"/>
      <c r="M83" s="77">
        <f>IF(H83="","",SUM(I83:L83))</f>
        <v/>
      </c>
      <c r="N83" s="112" t="n"/>
      <c r="O83" s="112" t="n"/>
      <c r="P83" s="112" t="n"/>
      <c r="Q83" s="112" t="n"/>
      <c r="R83" s="112" t="n"/>
      <c r="S83" s="77">
        <f>IF(N83="","",SUM(N83:R83))</f>
        <v/>
      </c>
      <c r="T83" s="112" t="n"/>
      <c r="U83" s="112" t="n"/>
      <c r="V83" s="112" t="n"/>
      <c r="W83" s="112" t="n"/>
      <c r="X83" s="112" t="n"/>
      <c r="Y83" s="77">
        <f>IF(T83="","",SUM(T83:X83))</f>
        <v/>
      </c>
      <c r="Z83" s="77">
        <f>IF(AND(S83="",Y83=""),"",IF(S83="",Y83,IF(Y83="",S83,MIN(S83,Y83))))</f>
        <v/>
      </c>
      <c r="AA83" s="77">
        <f>IF(OR(H83="",Z83=""),"",H83-M83-Z83)</f>
        <v/>
      </c>
      <c r="AB83" s="78">
        <f>IF(OR(Z83="",Z83=0),"",AA83/Z83)</f>
        <v/>
      </c>
      <c r="AC83" s="78">
        <f>IF(OR(H83="",H83=0),"",AA83/H83)</f>
        <v/>
      </c>
      <c r="AD83" s="79">
        <f>IF(OR(AA83="",F83=""),"",AA83*F83)</f>
        <v/>
      </c>
      <c r="AE83" s="80">
        <f>IF(OR(AB83="",AC83=""),"",MIN(100,ROUND(MIN(30,AB83*8)+MIN(25,AC83*50)+IF(E83="",10,IF(E83&lt;2000,20,IF(E83&lt;5000,15,IF(E83&lt;10000,10,5))))+IF(G83="Low",15,IF(G83="Medium",10,IF(G83="High",5,2)))+10,0)))</f>
        <v/>
      </c>
      <c r="AF83" s="69">
        <f>IF(AE83="","",IF(AE83&gt;=70,"BUY",IF(AE83&gt;=50,"TEST","SKIP")))</f>
        <v/>
      </c>
      <c r="AG83" s="118">
        <f>IF(OR(AF83="",AF83="SKIP",H83="",F83=""),0,ROUND(H83*F83*IF(AF83="BUY",0.02,0.015),0))</f>
        <v/>
      </c>
      <c r="AH83" s="78">
        <f>IF(OR(H83="",H83=0,AA83=""),"",AA83/H83)</f>
        <v/>
      </c>
      <c r="AI83" s="79">
        <f>IF(OR(Z83="",F83=""),"",Z83*F83)</f>
        <v/>
      </c>
      <c r="AJ83" s="81">
        <f>IF(OR(AI83="",AD83="",AD83=0),"",AI83/AD83)</f>
        <v/>
      </c>
      <c r="AK83" s="80" t="n"/>
      <c r="AL83" s="59" t="n"/>
    </row>
    <row r="84" ht="15" customHeight="1" s="58">
      <c r="A84" s="59" t="n"/>
      <c r="B84" s="112" t="n"/>
      <c r="C84" s="112" t="n"/>
      <c r="D84" s="112" t="n"/>
      <c r="E84" s="112" t="n"/>
      <c r="F84" s="112" t="n"/>
      <c r="G84" s="112" t="n"/>
      <c r="H84" s="112" t="n"/>
      <c r="I84" s="112" t="n"/>
      <c r="J84" s="112" t="n"/>
      <c r="K84" s="112" t="n"/>
      <c r="L84" s="112" t="n"/>
      <c r="M84" s="72">
        <f>IF(H84="","",SUM(I84:L84))</f>
        <v/>
      </c>
      <c r="N84" s="112" t="n"/>
      <c r="O84" s="112" t="n"/>
      <c r="P84" s="112" t="n"/>
      <c r="Q84" s="112" t="n"/>
      <c r="R84" s="112" t="n"/>
      <c r="S84" s="72">
        <f>IF(N84="","",SUM(N84:R84))</f>
        <v/>
      </c>
      <c r="T84" s="112" t="n"/>
      <c r="U84" s="112" t="n"/>
      <c r="V84" s="112" t="n"/>
      <c r="W84" s="112" t="n"/>
      <c r="X84" s="112" t="n"/>
      <c r="Y84" s="72">
        <f>IF(T84="","",SUM(T84:X84))</f>
        <v/>
      </c>
      <c r="Z84" s="72">
        <f>IF(AND(S84="",Y84=""),"",IF(S84="",Y84,IF(Y84="",S84,MIN(S84,Y84))))</f>
        <v/>
      </c>
      <c r="AA84" s="72">
        <f>IF(OR(H84="",Z84=""),"",H84-M84-Z84)</f>
        <v/>
      </c>
      <c r="AB84" s="73">
        <f>IF(OR(Z84="",Z84=0),"",AA84/Z84)</f>
        <v/>
      </c>
      <c r="AC84" s="73">
        <f>IF(OR(H84="",H84=0),"",AA84/H84)</f>
        <v/>
      </c>
      <c r="AD84" s="74">
        <f>IF(OR(AA84="",F84=""),"",AA84*F84)</f>
        <v/>
      </c>
      <c r="AE84" s="75">
        <f>IF(OR(AB84="",AC84=""),"",MIN(100,ROUND(MIN(30,AB84*8)+MIN(25,AC84*50)+IF(E84="",10,IF(E84&lt;2000,20,IF(E84&lt;5000,15,IF(E84&lt;10000,10,5))))+IF(G84="Low",15,IF(G84="Medium",10,IF(G84="High",5,2)))+10,0)))</f>
        <v/>
      </c>
      <c r="AF84" s="69">
        <f>IF(AE84="","",IF(AE84&gt;=70,"BUY",IF(AE84&gt;=50,"TEST","SKIP")))</f>
        <v/>
      </c>
      <c r="AG84" s="118">
        <f>IF(OR(AF84="",AF84="SKIP",H84="",F84=""),0,ROUND(H84*F84*IF(AF84="BUY",0.02,0.015),0))</f>
        <v/>
      </c>
      <c r="AH84" s="73">
        <f>IF(OR(H84="",H84=0,AA84=""),"",AA84/H84)</f>
        <v/>
      </c>
      <c r="AI84" s="74">
        <f>IF(OR(Z84="",F84=""),"",Z84*F84)</f>
        <v/>
      </c>
      <c r="AJ84" s="76">
        <f>IF(OR(AI84="",AD84="",AD84=0),"",AI84/AD84)</f>
        <v/>
      </c>
      <c r="AK84" s="75" t="n"/>
      <c r="AL84" s="59" t="n"/>
    </row>
    <row r="85" ht="15" customHeight="1" s="58">
      <c r="A85" s="59" t="n"/>
      <c r="B85" s="112" t="n"/>
      <c r="C85" s="112" t="n"/>
      <c r="D85" s="112" t="n"/>
      <c r="E85" s="112" t="n"/>
      <c r="F85" s="112" t="n"/>
      <c r="G85" s="112" t="n"/>
      <c r="H85" s="112" t="n"/>
      <c r="I85" s="112" t="n"/>
      <c r="J85" s="112" t="n"/>
      <c r="K85" s="112" t="n"/>
      <c r="L85" s="112" t="n"/>
      <c r="M85" s="77">
        <f>IF(H85="","",SUM(I85:L85))</f>
        <v/>
      </c>
      <c r="N85" s="112" t="n"/>
      <c r="O85" s="112" t="n"/>
      <c r="P85" s="112" t="n"/>
      <c r="Q85" s="112" t="n"/>
      <c r="R85" s="112" t="n"/>
      <c r="S85" s="77">
        <f>IF(N85="","",SUM(N85:R85))</f>
        <v/>
      </c>
      <c r="T85" s="112" t="n"/>
      <c r="U85" s="112" t="n"/>
      <c r="V85" s="112" t="n"/>
      <c r="W85" s="112" t="n"/>
      <c r="X85" s="112" t="n"/>
      <c r="Y85" s="77">
        <f>IF(T85="","",SUM(T85:X85))</f>
        <v/>
      </c>
      <c r="Z85" s="77">
        <f>IF(AND(S85="",Y85=""),"",IF(S85="",Y85,IF(Y85="",S85,MIN(S85,Y85))))</f>
        <v/>
      </c>
      <c r="AA85" s="77">
        <f>IF(OR(H85="",Z85=""),"",H85-M85-Z85)</f>
        <v/>
      </c>
      <c r="AB85" s="78">
        <f>IF(OR(Z85="",Z85=0),"",AA85/Z85)</f>
        <v/>
      </c>
      <c r="AC85" s="78">
        <f>IF(OR(H85="",H85=0),"",AA85/H85)</f>
        <v/>
      </c>
      <c r="AD85" s="79">
        <f>IF(OR(AA85="",F85=""),"",AA85*F85)</f>
        <v/>
      </c>
      <c r="AE85" s="80">
        <f>IF(OR(AB85="",AC85=""),"",MIN(100,ROUND(MIN(30,AB85*8)+MIN(25,AC85*50)+IF(E85="",10,IF(E85&lt;2000,20,IF(E85&lt;5000,15,IF(E85&lt;10000,10,5))))+IF(G85="Low",15,IF(G85="Medium",10,IF(G85="High",5,2)))+10,0)))</f>
        <v/>
      </c>
      <c r="AF85" s="69">
        <f>IF(AE85="","",IF(AE85&gt;=70,"BUY",IF(AE85&gt;=50,"TEST","SKIP")))</f>
        <v/>
      </c>
      <c r="AG85" s="118">
        <f>IF(OR(AF85="",AF85="SKIP",H85="",F85=""),0,ROUND(H85*F85*IF(AF85="BUY",0.02,0.015),0))</f>
        <v/>
      </c>
      <c r="AH85" s="78">
        <f>IF(OR(H85="",H85=0,AA85=""),"",AA85/H85)</f>
        <v/>
      </c>
      <c r="AI85" s="79">
        <f>IF(OR(Z85="",F85=""),"",Z85*F85)</f>
        <v/>
      </c>
      <c r="AJ85" s="81">
        <f>IF(OR(AI85="",AD85="",AD85=0),"",AI85/AD85)</f>
        <v/>
      </c>
      <c r="AK85" s="80" t="n"/>
      <c r="AL85" s="59" t="n"/>
    </row>
    <row r="86" ht="15" customHeight="1" s="58">
      <c r="A86" s="59" t="n"/>
      <c r="B86" s="112" t="n"/>
      <c r="C86" s="112" t="n"/>
      <c r="D86" s="112" t="n"/>
      <c r="E86" s="112" t="n"/>
      <c r="F86" s="112" t="n"/>
      <c r="G86" s="112" t="n"/>
      <c r="H86" s="112" t="n"/>
      <c r="I86" s="112" t="n"/>
      <c r="J86" s="112" t="n"/>
      <c r="K86" s="112" t="n"/>
      <c r="L86" s="112" t="n"/>
      <c r="M86" s="72">
        <f>IF(H86="","",SUM(I86:L86))</f>
        <v/>
      </c>
      <c r="N86" s="112" t="n"/>
      <c r="O86" s="112" t="n"/>
      <c r="P86" s="112" t="n"/>
      <c r="Q86" s="112" t="n"/>
      <c r="R86" s="112" t="n"/>
      <c r="S86" s="72">
        <f>IF(N86="","",SUM(N86:R86))</f>
        <v/>
      </c>
      <c r="T86" s="112" t="n"/>
      <c r="U86" s="112" t="n"/>
      <c r="V86" s="112" t="n"/>
      <c r="W86" s="112" t="n"/>
      <c r="X86" s="112" t="n"/>
      <c r="Y86" s="72">
        <f>IF(T86="","",SUM(T86:X86))</f>
        <v/>
      </c>
      <c r="Z86" s="72">
        <f>IF(AND(S86="",Y86=""),"",IF(S86="",Y86,IF(Y86="",S86,MIN(S86,Y86))))</f>
        <v/>
      </c>
      <c r="AA86" s="72">
        <f>IF(OR(H86="",Z86=""),"",H86-M86-Z86)</f>
        <v/>
      </c>
      <c r="AB86" s="73">
        <f>IF(OR(Z86="",Z86=0),"",AA86/Z86)</f>
        <v/>
      </c>
      <c r="AC86" s="73">
        <f>IF(OR(H86="",H86=0),"",AA86/H86)</f>
        <v/>
      </c>
      <c r="AD86" s="74">
        <f>IF(OR(AA86="",F86=""),"",AA86*F86)</f>
        <v/>
      </c>
      <c r="AE86" s="75">
        <f>IF(OR(AB86="",AC86=""),"",MIN(100,ROUND(MIN(30,AB86*8)+MIN(25,AC86*50)+IF(E86="",10,IF(E86&lt;2000,20,IF(E86&lt;5000,15,IF(E86&lt;10000,10,5))))+IF(G86="Low",15,IF(G86="Medium",10,IF(G86="High",5,2)))+10,0)))</f>
        <v/>
      </c>
      <c r="AF86" s="69">
        <f>IF(AE86="","",IF(AE86&gt;=70,"BUY",IF(AE86&gt;=50,"TEST","SKIP")))</f>
        <v/>
      </c>
      <c r="AG86" s="118">
        <f>IF(OR(AF86="",AF86="SKIP",H86="",F86=""),0,ROUND(H86*F86*IF(AF86="BUY",0.02,0.015),0))</f>
        <v/>
      </c>
      <c r="AH86" s="73">
        <f>IF(OR(H86="",H86=0,AA86=""),"",AA86/H86)</f>
        <v/>
      </c>
      <c r="AI86" s="74">
        <f>IF(OR(Z86="",F86=""),"",Z86*F86)</f>
        <v/>
      </c>
      <c r="AJ86" s="76">
        <f>IF(OR(AI86="",AD86="",AD86=0),"",AI86/AD86)</f>
        <v/>
      </c>
      <c r="AK86" s="75" t="n"/>
      <c r="AL86" s="59" t="n"/>
    </row>
    <row r="87" ht="15" customHeight="1" s="58">
      <c r="A87" s="59" t="n"/>
      <c r="B87" s="112" t="n"/>
      <c r="C87" s="112" t="n"/>
      <c r="D87" s="112" t="n"/>
      <c r="E87" s="112" t="n"/>
      <c r="F87" s="112" t="n"/>
      <c r="G87" s="112" t="n"/>
      <c r="H87" s="112" t="n"/>
      <c r="I87" s="112" t="n"/>
      <c r="J87" s="112" t="n"/>
      <c r="K87" s="112" t="n"/>
      <c r="L87" s="112" t="n"/>
      <c r="M87" s="77">
        <f>IF(H87="","",SUM(I87:L87))</f>
        <v/>
      </c>
      <c r="N87" s="112" t="n"/>
      <c r="O87" s="112" t="n"/>
      <c r="P87" s="112" t="n"/>
      <c r="Q87" s="112" t="n"/>
      <c r="R87" s="112" t="n"/>
      <c r="S87" s="77">
        <f>IF(N87="","",SUM(N87:R87))</f>
        <v/>
      </c>
      <c r="T87" s="112" t="n"/>
      <c r="U87" s="112" t="n"/>
      <c r="V87" s="112" t="n"/>
      <c r="W87" s="112" t="n"/>
      <c r="X87" s="112" t="n"/>
      <c r="Y87" s="77">
        <f>IF(T87="","",SUM(T87:X87))</f>
        <v/>
      </c>
      <c r="Z87" s="77">
        <f>IF(AND(S87="",Y87=""),"",IF(S87="",Y87,IF(Y87="",S87,MIN(S87,Y87))))</f>
        <v/>
      </c>
      <c r="AA87" s="77">
        <f>IF(OR(H87="",Z87=""),"",H87-M87-Z87)</f>
        <v/>
      </c>
      <c r="AB87" s="78">
        <f>IF(OR(Z87="",Z87=0),"",AA87/Z87)</f>
        <v/>
      </c>
      <c r="AC87" s="78">
        <f>IF(OR(H87="",H87=0),"",AA87/H87)</f>
        <v/>
      </c>
      <c r="AD87" s="79">
        <f>IF(OR(AA87="",F87=""),"",AA87*F87)</f>
        <v/>
      </c>
      <c r="AE87" s="80">
        <f>IF(OR(AB87="",AC87=""),"",MIN(100,ROUND(MIN(30,AB87*8)+MIN(25,AC87*50)+IF(E87="",10,IF(E87&lt;2000,20,IF(E87&lt;5000,15,IF(E87&lt;10000,10,5))))+IF(G87="Low",15,IF(G87="Medium",10,IF(G87="High",5,2)))+10,0)))</f>
        <v/>
      </c>
      <c r="AF87" s="69">
        <f>IF(AE87="","",IF(AE87&gt;=70,"BUY",IF(AE87&gt;=50,"TEST","SKIP")))</f>
        <v/>
      </c>
      <c r="AG87" s="118">
        <f>IF(OR(AF87="",AF87="SKIP",H87="",F87=""),0,ROUND(H87*F87*IF(AF87="BUY",0.02,0.015),0))</f>
        <v/>
      </c>
      <c r="AH87" s="78">
        <f>IF(OR(H87="",H87=0,AA87=""),"",AA87/H87)</f>
        <v/>
      </c>
      <c r="AI87" s="79">
        <f>IF(OR(Z87="",F87=""),"",Z87*F87)</f>
        <v/>
      </c>
      <c r="AJ87" s="81">
        <f>IF(OR(AI87="",AD87="",AD87=0),"",AI87/AD87)</f>
        <v/>
      </c>
      <c r="AK87" s="80" t="n"/>
      <c r="AL87" s="59" t="n"/>
    </row>
    <row r="88" ht="15" customHeight="1" s="58">
      <c r="A88" s="59" t="n"/>
      <c r="B88" s="112" t="n"/>
      <c r="C88" s="112" t="n"/>
      <c r="D88" s="112" t="n"/>
      <c r="E88" s="112" t="n"/>
      <c r="F88" s="112" t="n"/>
      <c r="G88" s="112" t="n"/>
      <c r="H88" s="112" t="n"/>
      <c r="I88" s="112" t="n"/>
      <c r="J88" s="112" t="n"/>
      <c r="K88" s="112" t="n"/>
      <c r="L88" s="112" t="n"/>
      <c r="M88" s="72">
        <f>IF(H88="","",SUM(I88:L88))</f>
        <v/>
      </c>
      <c r="N88" s="112" t="n"/>
      <c r="O88" s="112" t="n"/>
      <c r="P88" s="112" t="n"/>
      <c r="Q88" s="112" t="n"/>
      <c r="R88" s="112" t="n"/>
      <c r="S88" s="72">
        <f>IF(N88="","",SUM(N88:R88))</f>
        <v/>
      </c>
      <c r="T88" s="112" t="n"/>
      <c r="U88" s="112" t="n"/>
      <c r="V88" s="112" t="n"/>
      <c r="W88" s="112" t="n"/>
      <c r="X88" s="112" t="n"/>
      <c r="Y88" s="72">
        <f>IF(T88="","",SUM(T88:X88))</f>
        <v/>
      </c>
      <c r="Z88" s="72">
        <f>IF(AND(S88="",Y88=""),"",IF(S88="",Y88,IF(Y88="",S88,MIN(S88,Y88))))</f>
        <v/>
      </c>
      <c r="AA88" s="72">
        <f>IF(OR(H88="",Z88=""),"",H88-M88-Z88)</f>
        <v/>
      </c>
      <c r="AB88" s="73">
        <f>IF(OR(Z88="",Z88=0),"",AA88/Z88)</f>
        <v/>
      </c>
      <c r="AC88" s="73">
        <f>IF(OR(H88="",H88=0),"",AA88/H88)</f>
        <v/>
      </c>
      <c r="AD88" s="74">
        <f>IF(OR(AA88="",F88=""),"",AA88*F88)</f>
        <v/>
      </c>
      <c r="AE88" s="75">
        <f>IF(OR(AB88="",AC88=""),"",MIN(100,ROUND(MIN(30,AB88*8)+MIN(25,AC88*50)+IF(E88="",10,IF(E88&lt;2000,20,IF(E88&lt;5000,15,IF(E88&lt;10000,10,5))))+IF(G88="Low",15,IF(G88="Medium",10,IF(G88="High",5,2)))+10,0)))</f>
        <v/>
      </c>
      <c r="AF88" s="69">
        <f>IF(AE88="","",IF(AE88&gt;=70,"BUY",IF(AE88&gt;=50,"TEST","SKIP")))</f>
        <v/>
      </c>
      <c r="AG88" s="118">
        <f>IF(OR(AF88="",AF88="SKIP",H88="",F88=""),0,ROUND(H88*F88*IF(AF88="BUY",0.02,0.015),0))</f>
        <v/>
      </c>
      <c r="AH88" s="73">
        <f>IF(OR(H88="",H88=0,AA88=""),"",AA88/H88)</f>
        <v/>
      </c>
      <c r="AI88" s="74">
        <f>IF(OR(Z88="",F88=""),"",Z88*F88)</f>
        <v/>
      </c>
      <c r="AJ88" s="76">
        <f>IF(OR(AI88="",AD88="",AD88=0),"",AI88/AD88)</f>
        <v/>
      </c>
      <c r="AK88" s="75" t="n"/>
      <c r="AL88" s="59" t="n"/>
    </row>
    <row r="89" ht="15" customHeight="1" s="58">
      <c r="A89" s="59" t="n"/>
      <c r="B89" s="112" t="n"/>
      <c r="C89" s="112" t="n"/>
      <c r="D89" s="112" t="n"/>
      <c r="E89" s="112" t="n"/>
      <c r="F89" s="112" t="n"/>
      <c r="G89" s="112" t="n"/>
      <c r="H89" s="112" t="n"/>
      <c r="I89" s="112" t="n"/>
      <c r="J89" s="112" t="n"/>
      <c r="K89" s="112" t="n"/>
      <c r="L89" s="112" t="n"/>
      <c r="M89" s="77">
        <f>IF(H89="","",SUM(I89:L89))</f>
        <v/>
      </c>
      <c r="N89" s="112" t="n"/>
      <c r="O89" s="112" t="n"/>
      <c r="P89" s="112" t="n"/>
      <c r="Q89" s="112" t="n"/>
      <c r="R89" s="112" t="n"/>
      <c r="S89" s="77">
        <f>IF(N89="","",SUM(N89:R89))</f>
        <v/>
      </c>
      <c r="T89" s="112" t="n"/>
      <c r="U89" s="112" t="n"/>
      <c r="V89" s="112" t="n"/>
      <c r="W89" s="112" t="n"/>
      <c r="X89" s="112" t="n"/>
      <c r="Y89" s="77">
        <f>IF(T89="","",SUM(T89:X89))</f>
        <v/>
      </c>
      <c r="Z89" s="77">
        <f>IF(AND(S89="",Y89=""),"",IF(S89="",Y89,IF(Y89="",S89,MIN(S89,Y89))))</f>
        <v/>
      </c>
      <c r="AA89" s="77">
        <f>IF(OR(H89="",Z89=""),"",H89-M89-Z89)</f>
        <v/>
      </c>
      <c r="AB89" s="78">
        <f>IF(OR(Z89="",Z89=0),"",AA89/Z89)</f>
        <v/>
      </c>
      <c r="AC89" s="78">
        <f>IF(OR(H89="",H89=0),"",AA89/H89)</f>
        <v/>
      </c>
      <c r="AD89" s="79">
        <f>IF(OR(AA89="",F89=""),"",AA89*F89)</f>
        <v/>
      </c>
      <c r="AE89" s="80">
        <f>IF(OR(AB89="",AC89=""),"",MIN(100,ROUND(MIN(30,AB89*8)+MIN(25,AC89*50)+IF(E89="",10,IF(E89&lt;2000,20,IF(E89&lt;5000,15,IF(E89&lt;10000,10,5))))+IF(G89="Low",15,IF(G89="Medium",10,IF(G89="High",5,2)))+10,0)))</f>
        <v/>
      </c>
      <c r="AF89" s="69">
        <f>IF(AE89="","",IF(AE89&gt;=70,"BUY",IF(AE89&gt;=50,"TEST","SKIP")))</f>
        <v/>
      </c>
      <c r="AG89" s="118">
        <f>IF(OR(AF89="",AF89="SKIP",H89="",F89=""),0,ROUND(H89*F89*IF(AF89="BUY",0.02,0.015),0))</f>
        <v/>
      </c>
      <c r="AH89" s="78">
        <f>IF(OR(H89="",H89=0,AA89=""),"",AA89/H89)</f>
        <v/>
      </c>
      <c r="AI89" s="79">
        <f>IF(OR(Z89="",F89=""),"",Z89*F89)</f>
        <v/>
      </c>
      <c r="AJ89" s="81">
        <f>IF(OR(AI89="",AD89="",AD89=0),"",AI89/AD89)</f>
        <v/>
      </c>
      <c r="AK89" s="80" t="n"/>
      <c r="AL89" s="59" t="n"/>
    </row>
    <row r="90" ht="15" customHeight="1" s="58">
      <c r="A90" s="59" t="n"/>
      <c r="B90" s="112" t="n"/>
      <c r="C90" s="112" t="n"/>
      <c r="D90" s="112" t="n"/>
      <c r="E90" s="112" t="n"/>
      <c r="F90" s="112" t="n"/>
      <c r="G90" s="112" t="n"/>
      <c r="H90" s="112" t="n"/>
      <c r="I90" s="112" t="n"/>
      <c r="J90" s="112" t="n"/>
      <c r="K90" s="112" t="n"/>
      <c r="L90" s="112" t="n"/>
      <c r="M90" s="72">
        <f>IF(H90="","",SUM(I90:L90))</f>
        <v/>
      </c>
      <c r="N90" s="112" t="n"/>
      <c r="O90" s="112" t="n"/>
      <c r="P90" s="112" t="n"/>
      <c r="Q90" s="112" t="n"/>
      <c r="R90" s="112" t="n"/>
      <c r="S90" s="72">
        <f>IF(N90="","",SUM(N90:R90))</f>
        <v/>
      </c>
      <c r="T90" s="112" t="n"/>
      <c r="U90" s="112" t="n"/>
      <c r="V90" s="112" t="n"/>
      <c r="W90" s="112" t="n"/>
      <c r="X90" s="112" t="n"/>
      <c r="Y90" s="72">
        <f>IF(T90="","",SUM(T90:X90))</f>
        <v/>
      </c>
      <c r="Z90" s="72">
        <f>IF(AND(S90="",Y90=""),"",IF(S90="",Y90,IF(Y90="",S90,MIN(S90,Y90))))</f>
        <v/>
      </c>
      <c r="AA90" s="72">
        <f>IF(OR(H90="",Z90=""),"",H90-M90-Z90)</f>
        <v/>
      </c>
      <c r="AB90" s="73">
        <f>IF(OR(Z90="",Z90=0),"",AA90/Z90)</f>
        <v/>
      </c>
      <c r="AC90" s="73">
        <f>IF(OR(H90="",H90=0),"",AA90/H90)</f>
        <v/>
      </c>
      <c r="AD90" s="74">
        <f>IF(OR(AA90="",F90=""),"",AA90*F90)</f>
        <v/>
      </c>
      <c r="AE90" s="75">
        <f>IF(OR(AB90="",AC90=""),"",MIN(100,ROUND(MIN(30,AB90*8)+MIN(25,AC90*50)+IF(E90="",10,IF(E90&lt;2000,20,IF(E90&lt;5000,15,IF(E90&lt;10000,10,5))))+IF(G90="Low",15,IF(G90="Medium",10,IF(G90="High",5,2)))+10,0)))</f>
        <v/>
      </c>
      <c r="AF90" s="69">
        <f>IF(AE90="","",IF(AE90&gt;=70,"BUY",IF(AE90&gt;=50,"TEST","SKIP")))</f>
        <v/>
      </c>
      <c r="AG90" s="118">
        <f>IF(OR(AF90="",AF90="SKIP",H90="",F90=""),0,ROUND(H90*F90*IF(AF90="BUY",0.02,0.015),0))</f>
        <v/>
      </c>
      <c r="AH90" s="73">
        <f>IF(OR(H90="",H90=0,AA90=""),"",AA90/H90)</f>
        <v/>
      </c>
      <c r="AI90" s="74">
        <f>IF(OR(Z90="",F90=""),"",Z90*F90)</f>
        <v/>
      </c>
      <c r="AJ90" s="76">
        <f>IF(OR(AI90="",AD90="",AD90=0),"",AI90/AD90)</f>
        <v/>
      </c>
      <c r="AK90" s="75" t="n"/>
      <c r="AL90" s="59" t="n"/>
    </row>
    <row r="91" ht="15" customHeight="1" s="58">
      <c r="A91" s="59" t="n"/>
      <c r="B91" s="112" t="n"/>
      <c r="C91" s="112" t="n"/>
      <c r="D91" s="112" t="n"/>
      <c r="E91" s="112" t="n"/>
      <c r="F91" s="112" t="n"/>
      <c r="G91" s="112" t="n"/>
      <c r="H91" s="112" t="n"/>
      <c r="I91" s="112" t="n"/>
      <c r="J91" s="112" t="n"/>
      <c r="K91" s="112" t="n"/>
      <c r="L91" s="112" t="n"/>
      <c r="M91" s="77">
        <f>IF(H91="","",SUM(I91:L91))</f>
        <v/>
      </c>
      <c r="N91" s="112" t="n"/>
      <c r="O91" s="112" t="n"/>
      <c r="P91" s="112" t="n"/>
      <c r="Q91" s="112" t="n"/>
      <c r="R91" s="112" t="n"/>
      <c r="S91" s="77">
        <f>IF(N91="","",SUM(N91:R91))</f>
        <v/>
      </c>
      <c r="T91" s="112" t="n"/>
      <c r="U91" s="112" t="n"/>
      <c r="V91" s="112" t="n"/>
      <c r="W91" s="112" t="n"/>
      <c r="X91" s="112" t="n"/>
      <c r="Y91" s="77">
        <f>IF(T91="","",SUM(T91:X91))</f>
        <v/>
      </c>
      <c r="Z91" s="77">
        <f>IF(AND(S91="",Y91=""),"",IF(S91="",Y91,IF(Y91="",S91,MIN(S91,Y91))))</f>
        <v/>
      </c>
      <c r="AA91" s="77">
        <f>IF(OR(H91="",Z91=""),"",H91-M91-Z91)</f>
        <v/>
      </c>
      <c r="AB91" s="78">
        <f>IF(OR(Z91="",Z91=0),"",AA91/Z91)</f>
        <v/>
      </c>
      <c r="AC91" s="78">
        <f>IF(OR(H91="",H91=0),"",AA91/H91)</f>
        <v/>
      </c>
      <c r="AD91" s="79">
        <f>IF(OR(AA91="",F91=""),"",AA91*F91)</f>
        <v/>
      </c>
      <c r="AE91" s="80">
        <f>IF(OR(AB91="",AC91=""),"",MIN(100,ROUND(MIN(30,AB91*8)+MIN(25,AC91*50)+IF(E91="",10,IF(E91&lt;2000,20,IF(E91&lt;5000,15,IF(E91&lt;10000,10,5))))+IF(G91="Low",15,IF(G91="Medium",10,IF(G91="High",5,2)))+10,0)))</f>
        <v/>
      </c>
      <c r="AF91" s="69">
        <f>IF(AE91="","",IF(AE91&gt;=70,"BUY",IF(AE91&gt;=50,"TEST","SKIP")))</f>
        <v/>
      </c>
      <c r="AG91" s="118">
        <f>IF(OR(AF91="",AF91="SKIP",H91="",F91=""),0,ROUND(H91*F91*IF(AF91="BUY",0.02,0.015),0))</f>
        <v/>
      </c>
      <c r="AH91" s="78">
        <f>IF(OR(H91="",H91=0,AA91=""),"",AA91/H91)</f>
        <v/>
      </c>
      <c r="AI91" s="79">
        <f>IF(OR(Z91="",F91=""),"",Z91*F91)</f>
        <v/>
      </c>
      <c r="AJ91" s="81">
        <f>IF(OR(AI91="",AD91="",AD91=0),"",AI91/AD91)</f>
        <v/>
      </c>
      <c r="AK91" s="80" t="n"/>
      <c r="AL91" s="59" t="n"/>
    </row>
    <row r="92" ht="15" customHeight="1" s="58">
      <c r="A92" s="59" t="n"/>
      <c r="B92" s="112" t="n"/>
      <c r="C92" s="112" t="n"/>
      <c r="D92" s="112" t="n"/>
      <c r="E92" s="112" t="n"/>
      <c r="F92" s="112" t="n"/>
      <c r="G92" s="112" t="n"/>
      <c r="H92" s="112" t="n"/>
      <c r="I92" s="112" t="n"/>
      <c r="J92" s="112" t="n"/>
      <c r="K92" s="112" t="n"/>
      <c r="L92" s="112" t="n"/>
      <c r="M92" s="72">
        <f>IF(H92="","",SUM(I92:L92))</f>
        <v/>
      </c>
      <c r="N92" s="112" t="n"/>
      <c r="O92" s="112" t="n"/>
      <c r="P92" s="112" t="n"/>
      <c r="Q92" s="112" t="n"/>
      <c r="R92" s="112" t="n"/>
      <c r="S92" s="72">
        <f>IF(N92="","",SUM(N92:R92))</f>
        <v/>
      </c>
      <c r="T92" s="112" t="n"/>
      <c r="U92" s="112" t="n"/>
      <c r="V92" s="112" t="n"/>
      <c r="W92" s="112" t="n"/>
      <c r="X92" s="112" t="n"/>
      <c r="Y92" s="72">
        <f>IF(T92="","",SUM(T92:X92))</f>
        <v/>
      </c>
      <c r="Z92" s="72">
        <f>IF(AND(S92="",Y92=""),"",IF(S92="",Y92,IF(Y92="",S92,MIN(S92,Y92))))</f>
        <v/>
      </c>
      <c r="AA92" s="72">
        <f>IF(OR(H92="",Z92=""),"",H92-M92-Z92)</f>
        <v/>
      </c>
      <c r="AB92" s="73">
        <f>IF(OR(Z92="",Z92=0),"",AA92/Z92)</f>
        <v/>
      </c>
      <c r="AC92" s="73">
        <f>IF(OR(H92="",H92=0),"",AA92/H92)</f>
        <v/>
      </c>
      <c r="AD92" s="74">
        <f>IF(OR(AA92="",F92=""),"",AA92*F92)</f>
        <v/>
      </c>
      <c r="AE92" s="75">
        <f>IF(OR(AB92="",AC92=""),"",MIN(100,ROUND(MIN(30,AB92*8)+MIN(25,AC92*50)+IF(E92="",10,IF(E92&lt;2000,20,IF(E92&lt;5000,15,IF(E92&lt;10000,10,5))))+IF(G92="Low",15,IF(G92="Medium",10,IF(G92="High",5,2)))+10,0)))</f>
        <v/>
      </c>
      <c r="AF92" s="69">
        <f>IF(AE92="","",IF(AE92&gt;=70,"BUY",IF(AE92&gt;=50,"TEST","SKIP")))</f>
        <v/>
      </c>
      <c r="AG92" s="118">
        <f>IF(OR(AF92="",AF92="SKIP",H92="",F92=""),0,ROUND(H92*F92*IF(AF92="BUY",0.02,0.015),0))</f>
        <v/>
      </c>
      <c r="AH92" s="73">
        <f>IF(OR(H92="",H92=0,AA92=""),"",AA92/H92)</f>
        <v/>
      </c>
      <c r="AI92" s="74">
        <f>IF(OR(Z92="",F92=""),"",Z92*F92)</f>
        <v/>
      </c>
      <c r="AJ92" s="76">
        <f>IF(OR(AI92="",AD92="",AD92=0),"",AI92/AD92)</f>
        <v/>
      </c>
      <c r="AK92" s="75" t="n"/>
      <c r="AL92" s="59" t="n"/>
    </row>
    <row r="93" ht="15" customHeight="1" s="58">
      <c r="A93" s="59" t="n"/>
      <c r="B93" s="112" t="n"/>
      <c r="C93" s="112" t="n"/>
      <c r="D93" s="112" t="n"/>
      <c r="E93" s="112" t="n"/>
      <c r="F93" s="112" t="n"/>
      <c r="G93" s="112" t="n"/>
      <c r="H93" s="112" t="n"/>
      <c r="I93" s="112" t="n"/>
      <c r="J93" s="112" t="n"/>
      <c r="K93" s="112" t="n"/>
      <c r="L93" s="112" t="n"/>
      <c r="M93" s="77">
        <f>IF(H93="","",SUM(I93:L93))</f>
        <v/>
      </c>
      <c r="N93" s="112" t="n"/>
      <c r="O93" s="112" t="n"/>
      <c r="P93" s="112" t="n"/>
      <c r="Q93" s="112" t="n"/>
      <c r="R93" s="112" t="n"/>
      <c r="S93" s="77">
        <f>IF(N93="","",SUM(N93:R93))</f>
        <v/>
      </c>
      <c r="T93" s="112" t="n"/>
      <c r="U93" s="112" t="n"/>
      <c r="V93" s="112" t="n"/>
      <c r="W93" s="112" t="n"/>
      <c r="X93" s="112" t="n"/>
      <c r="Y93" s="77">
        <f>IF(T93="","",SUM(T93:X93))</f>
        <v/>
      </c>
      <c r="Z93" s="77">
        <f>IF(AND(S93="",Y93=""),"",IF(S93="",Y93,IF(Y93="",S93,MIN(S93,Y93))))</f>
        <v/>
      </c>
      <c r="AA93" s="77">
        <f>IF(OR(H93="",Z93=""),"",H93-M93-Z93)</f>
        <v/>
      </c>
      <c r="AB93" s="78">
        <f>IF(OR(Z93="",Z93=0),"",AA93/Z93)</f>
        <v/>
      </c>
      <c r="AC93" s="78">
        <f>IF(OR(H93="",H93=0),"",AA93/H93)</f>
        <v/>
      </c>
      <c r="AD93" s="79">
        <f>IF(OR(AA93="",F93=""),"",AA93*F93)</f>
        <v/>
      </c>
      <c r="AE93" s="80">
        <f>IF(OR(AB93="",AC93=""),"",MIN(100,ROUND(MIN(30,AB93*8)+MIN(25,AC93*50)+IF(E93="",10,IF(E93&lt;2000,20,IF(E93&lt;5000,15,IF(E93&lt;10000,10,5))))+IF(G93="Low",15,IF(G93="Medium",10,IF(G93="High",5,2)))+10,0)))</f>
        <v/>
      </c>
      <c r="AF93" s="69">
        <f>IF(AE93="","",IF(AE93&gt;=70,"BUY",IF(AE93&gt;=50,"TEST","SKIP")))</f>
        <v/>
      </c>
      <c r="AG93" s="118">
        <f>IF(OR(AF93="",AF93="SKIP",H93="",F93=""),0,ROUND(H93*F93*IF(AF93="BUY",0.02,0.015),0))</f>
        <v/>
      </c>
      <c r="AH93" s="78">
        <f>IF(OR(H93="",H93=0,AA93=""),"",AA93/H93)</f>
        <v/>
      </c>
      <c r="AI93" s="79">
        <f>IF(OR(Z93="",F93=""),"",Z93*F93)</f>
        <v/>
      </c>
      <c r="AJ93" s="81">
        <f>IF(OR(AI93="",AD93="",AD93=0),"",AI93/AD93)</f>
        <v/>
      </c>
      <c r="AK93" s="80" t="n"/>
      <c r="AL93" s="59" t="n"/>
    </row>
    <row r="94" ht="15" customHeight="1" s="58">
      <c r="A94" s="59" t="n"/>
      <c r="B94" s="112" t="n"/>
      <c r="C94" s="112" t="n"/>
      <c r="D94" s="112" t="n"/>
      <c r="E94" s="112" t="n"/>
      <c r="F94" s="112" t="n"/>
      <c r="G94" s="112" t="n"/>
      <c r="H94" s="112" t="n"/>
      <c r="I94" s="112" t="n"/>
      <c r="J94" s="112" t="n"/>
      <c r="K94" s="112" t="n"/>
      <c r="L94" s="112" t="n"/>
      <c r="M94" s="72">
        <f>IF(H94="","",SUM(I94:L94))</f>
        <v/>
      </c>
      <c r="N94" s="112" t="n"/>
      <c r="O94" s="112" t="n"/>
      <c r="P94" s="112" t="n"/>
      <c r="Q94" s="112" t="n"/>
      <c r="R94" s="112" t="n"/>
      <c r="S94" s="72">
        <f>IF(N94="","",SUM(N94:R94))</f>
        <v/>
      </c>
      <c r="T94" s="112" t="n"/>
      <c r="U94" s="112" t="n"/>
      <c r="V94" s="112" t="n"/>
      <c r="W94" s="112" t="n"/>
      <c r="X94" s="112" t="n"/>
      <c r="Y94" s="72">
        <f>IF(T94="","",SUM(T94:X94))</f>
        <v/>
      </c>
      <c r="Z94" s="72">
        <f>IF(AND(S94="",Y94=""),"",IF(S94="",Y94,IF(Y94="",S94,MIN(S94,Y94))))</f>
        <v/>
      </c>
      <c r="AA94" s="72">
        <f>IF(OR(H94="",Z94=""),"",H94-M94-Z94)</f>
        <v/>
      </c>
      <c r="AB94" s="73">
        <f>IF(OR(Z94="",Z94=0),"",AA94/Z94)</f>
        <v/>
      </c>
      <c r="AC94" s="73">
        <f>IF(OR(H94="",H94=0),"",AA94/H94)</f>
        <v/>
      </c>
      <c r="AD94" s="74">
        <f>IF(OR(AA94="",F94=""),"",AA94*F94)</f>
        <v/>
      </c>
      <c r="AE94" s="75">
        <f>IF(OR(AB94="",AC94=""),"",MIN(100,ROUND(MIN(30,AB94*8)+MIN(25,AC94*50)+IF(E94="",10,IF(E94&lt;2000,20,IF(E94&lt;5000,15,IF(E94&lt;10000,10,5))))+IF(G94="Low",15,IF(G94="Medium",10,IF(G94="High",5,2)))+10,0)))</f>
        <v/>
      </c>
      <c r="AF94" s="69">
        <f>IF(AE94="","",IF(AE94&gt;=70,"BUY",IF(AE94&gt;=50,"TEST","SKIP")))</f>
        <v/>
      </c>
      <c r="AG94" s="118">
        <f>IF(OR(AF94="",AF94="SKIP",H94="",F94=""),0,ROUND(H94*F94*IF(AF94="BUY",0.02,0.015),0))</f>
        <v/>
      </c>
      <c r="AH94" s="73">
        <f>IF(OR(H94="",H94=0,AA94=""),"",AA94/H94)</f>
        <v/>
      </c>
      <c r="AI94" s="74">
        <f>IF(OR(Z94="",F94=""),"",Z94*F94)</f>
        <v/>
      </c>
      <c r="AJ94" s="76">
        <f>IF(OR(AI94="",AD94="",AD94=0),"",AI94/AD94)</f>
        <v/>
      </c>
      <c r="AK94" s="75" t="n"/>
      <c r="AL94" s="59" t="n"/>
    </row>
    <row r="95" ht="15" customHeight="1" s="58">
      <c r="A95" s="59" t="n"/>
      <c r="B95" s="112" t="n"/>
      <c r="C95" s="112" t="n"/>
      <c r="D95" s="112" t="n"/>
      <c r="E95" s="112" t="n"/>
      <c r="F95" s="112" t="n"/>
      <c r="G95" s="112" t="n"/>
      <c r="H95" s="112" t="n"/>
      <c r="I95" s="112" t="n"/>
      <c r="J95" s="112" t="n"/>
      <c r="K95" s="112" t="n"/>
      <c r="L95" s="112" t="n"/>
      <c r="M95" s="77">
        <f>IF(H95="","",SUM(I95:L95))</f>
        <v/>
      </c>
      <c r="N95" s="112" t="n"/>
      <c r="O95" s="112" t="n"/>
      <c r="P95" s="112" t="n"/>
      <c r="Q95" s="112" t="n"/>
      <c r="R95" s="112" t="n"/>
      <c r="S95" s="77">
        <f>IF(N95="","",SUM(N95:R95))</f>
        <v/>
      </c>
      <c r="T95" s="112" t="n"/>
      <c r="U95" s="112" t="n"/>
      <c r="V95" s="112" t="n"/>
      <c r="W95" s="112" t="n"/>
      <c r="X95" s="112" t="n"/>
      <c r="Y95" s="77">
        <f>IF(T95="","",SUM(T95:X95))</f>
        <v/>
      </c>
      <c r="Z95" s="77">
        <f>IF(AND(S95="",Y95=""),"",IF(S95="",Y95,IF(Y95="",S95,MIN(S95,Y95))))</f>
        <v/>
      </c>
      <c r="AA95" s="77">
        <f>IF(OR(H95="",Z95=""),"",H95-M95-Z95)</f>
        <v/>
      </c>
      <c r="AB95" s="78">
        <f>IF(OR(Z95="",Z95=0),"",AA95/Z95)</f>
        <v/>
      </c>
      <c r="AC95" s="78">
        <f>IF(OR(H95="",H95=0),"",AA95/H95)</f>
        <v/>
      </c>
      <c r="AD95" s="79">
        <f>IF(OR(AA95="",F95=""),"",AA95*F95)</f>
        <v/>
      </c>
      <c r="AE95" s="80">
        <f>IF(OR(AB95="",AC95=""),"",MIN(100,ROUND(MIN(30,AB95*8)+MIN(25,AC95*50)+IF(E95="",10,IF(E95&lt;2000,20,IF(E95&lt;5000,15,IF(E95&lt;10000,10,5))))+IF(G95="Low",15,IF(G95="Medium",10,IF(G95="High",5,2)))+10,0)))</f>
        <v/>
      </c>
      <c r="AF95" s="69">
        <f>IF(AE95="","",IF(AE95&gt;=70,"BUY",IF(AE95&gt;=50,"TEST","SKIP")))</f>
        <v/>
      </c>
      <c r="AG95" s="118">
        <f>IF(OR(AF95="",AF95="SKIP",H95="",F95=""),0,ROUND(H95*F95*IF(AF95="BUY",0.02,0.015),0))</f>
        <v/>
      </c>
      <c r="AH95" s="78">
        <f>IF(OR(H95="",H95=0,AA95=""),"",AA95/H95)</f>
        <v/>
      </c>
      <c r="AI95" s="79">
        <f>IF(OR(Z95="",F95=""),"",Z95*F95)</f>
        <v/>
      </c>
      <c r="AJ95" s="81">
        <f>IF(OR(AI95="",AD95="",AD95=0),"",AI95/AD95)</f>
        <v/>
      </c>
      <c r="AK95" s="80" t="n"/>
      <c r="AL95" s="59" t="n"/>
    </row>
    <row r="96" ht="15" customHeight="1" s="58">
      <c r="A96" s="59" t="n"/>
      <c r="B96" s="112" t="n"/>
      <c r="C96" s="112" t="n"/>
      <c r="D96" s="112" t="n"/>
      <c r="E96" s="112" t="n"/>
      <c r="F96" s="112" t="n"/>
      <c r="G96" s="112" t="n"/>
      <c r="H96" s="112" t="n"/>
      <c r="I96" s="112" t="n"/>
      <c r="J96" s="112" t="n"/>
      <c r="K96" s="112" t="n"/>
      <c r="L96" s="112" t="n"/>
      <c r="M96" s="72">
        <f>IF(H96="","",SUM(I96:L96))</f>
        <v/>
      </c>
      <c r="N96" s="112" t="n"/>
      <c r="O96" s="112" t="n"/>
      <c r="P96" s="112" t="n"/>
      <c r="Q96" s="112" t="n"/>
      <c r="R96" s="112" t="n"/>
      <c r="S96" s="72">
        <f>IF(N96="","",SUM(N96:R96))</f>
        <v/>
      </c>
      <c r="T96" s="112" t="n"/>
      <c r="U96" s="112" t="n"/>
      <c r="V96" s="112" t="n"/>
      <c r="W96" s="112" t="n"/>
      <c r="X96" s="112" t="n"/>
      <c r="Y96" s="72">
        <f>IF(T96="","",SUM(T96:X96))</f>
        <v/>
      </c>
      <c r="Z96" s="72">
        <f>IF(AND(S96="",Y96=""),"",IF(S96="",Y96,IF(Y96="",S96,MIN(S96,Y96))))</f>
        <v/>
      </c>
      <c r="AA96" s="72">
        <f>IF(OR(H96="",Z96=""),"",H96-M96-Z96)</f>
        <v/>
      </c>
      <c r="AB96" s="73">
        <f>IF(OR(Z96="",Z96=0),"",AA96/Z96)</f>
        <v/>
      </c>
      <c r="AC96" s="73">
        <f>IF(OR(H96="",H96=0),"",AA96/H96)</f>
        <v/>
      </c>
      <c r="AD96" s="74">
        <f>IF(OR(AA96="",F96=""),"",AA96*F96)</f>
        <v/>
      </c>
      <c r="AE96" s="75">
        <f>IF(OR(AB96="",AC96=""),"",MIN(100,ROUND(MIN(30,AB96*8)+MIN(25,AC96*50)+IF(E96="",10,IF(E96&lt;2000,20,IF(E96&lt;5000,15,IF(E96&lt;10000,10,5))))+IF(G96="Low",15,IF(G96="Medium",10,IF(G96="High",5,2)))+10,0)))</f>
        <v/>
      </c>
      <c r="AF96" s="69">
        <f>IF(AE96="","",IF(AE96&gt;=70,"BUY",IF(AE96&gt;=50,"TEST","SKIP")))</f>
        <v/>
      </c>
      <c r="AG96" s="118">
        <f>IF(OR(AF96="",AF96="SKIP",H96="",F96=""),0,ROUND(H96*F96*IF(AF96="BUY",0.02,0.015),0))</f>
        <v/>
      </c>
      <c r="AH96" s="73">
        <f>IF(OR(H96="",H96=0,AA96=""),"",AA96/H96)</f>
        <v/>
      </c>
      <c r="AI96" s="74">
        <f>IF(OR(Z96="",F96=""),"",Z96*F96)</f>
        <v/>
      </c>
      <c r="AJ96" s="76">
        <f>IF(OR(AI96="",AD96="",AD96=0),"",AI96/AD96)</f>
        <v/>
      </c>
      <c r="AK96" s="75" t="n"/>
      <c r="AL96" s="59" t="n"/>
    </row>
    <row r="97" ht="15" customHeight="1" s="58">
      <c r="A97" s="59" t="n"/>
      <c r="B97" s="112" t="n"/>
      <c r="C97" s="112" t="n"/>
      <c r="D97" s="112" t="n"/>
      <c r="E97" s="112" t="n"/>
      <c r="F97" s="112" t="n"/>
      <c r="G97" s="112" t="n"/>
      <c r="H97" s="112" t="n"/>
      <c r="I97" s="112" t="n"/>
      <c r="J97" s="112" t="n"/>
      <c r="K97" s="112" t="n"/>
      <c r="L97" s="112" t="n"/>
      <c r="M97" s="77">
        <f>IF(H97="","",SUM(I97:L97))</f>
        <v/>
      </c>
      <c r="N97" s="112" t="n"/>
      <c r="O97" s="112" t="n"/>
      <c r="P97" s="112" t="n"/>
      <c r="Q97" s="112" t="n"/>
      <c r="R97" s="112" t="n"/>
      <c r="S97" s="77">
        <f>IF(N97="","",SUM(N97:R97))</f>
        <v/>
      </c>
      <c r="T97" s="112" t="n"/>
      <c r="U97" s="112" t="n"/>
      <c r="V97" s="112" t="n"/>
      <c r="W97" s="112" t="n"/>
      <c r="X97" s="112" t="n"/>
      <c r="Y97" s="77">
        <f>IF(T97="","",SUM(T97:X97))</f>
        <v/>
      </c>
      <c r="Z97" s="77">
        <f>IF(AND(S97="",Y97=""),"",IF(S97="",Y97,IF(Y97="",S97,MIN(S97,Y97))))</f>
        <v/>
      </c>
      <c r="AA97" s="77">
        <f>IF(OR(H97="",Z97=""),"",H97-M97-Z97)</f>
        <v/>
      </c>
      <c r="AB97" s="78">
        <f>IF(OR(Z97="",Z97=0),"",AA97/Z97)</f>
        <v/>
      </c>
      <c r="AC97" s="78">
        <f>IF(OR(H97="",H97=0),"",AA97/H97)</f>
        <v/>
      </c>
      <c r="AD97" s="79">
        <f>IF(OR(AA97="",F97=""),"",AA97*F97)</f>
        <v/>
      </c>
      <c r="AE97" s="80">
        <f>IF(OR(AB97="",AC97=""),"",MIN(100,ROUND(MIN(30,AB97*8)+MIN(25,AC97*50)+IF(E97="",10,IF(E97&lt;2000,20,IF(E97&lt;5000,15,IF(E97&lt;10000,10,5))))+IF(G97="Low",15,IF(G97="Medium",10,IF(G97="High",5,2)))+10,0)))</f>
        <v/>
      </c>
      <c r="AF97" s="69">
        <f>IF(AE97="","",IF(AE97&gt;=70,"BUY",IF(AE97&gt;=50,"TEST","SKIP")))</f>
        <v/>
      </c>
      <c r="AG97" s="118">
        <f>IF(OR(AF97="",AF97="SKIP",H97="",F97=""),0,ROUND(H97*F97*IF(AF97="BUY",0.02,0.015),0))</f>
        <v/>
      </c>
      <c r="AH97" s="78">
        <f>IF(OR(H97="",H97=0,AA97=""),"",AA97/H97)</f>
        <v/>
      </c>
      <c r="AI97" s="79">
        <f>IF(OR(Z97="",F97=""),"",Z97*F97)</f>
        <v/>
      </c>
      <c r="AJ97" s="81">
        <f>IF(OR(AI97="",AD97="",AD97=0),"",AI97/AD97)</f>
        <v/>
      </c>
      <c r="AK97" s="80" t="n"/>
      <c r="AL97" s="59" t="n"/>
    </row>
    <row r="98" ht="15" customHeight="1" s="58">
      <c r="A98" s="59" t="n"/>
      <c r="B98" s="112" t="n"/>
      <c r="C98" s="112" t="n"/>
      <c r="D98" s="112" t="n"/>
      <c r="E98" s="112" t="n"/>
      <c r="F98" s="112" t="n"/>
      <c r="G98" s="112" t="n"/>
      <c r="H98" s="112" t="n"/>
      <c r="I98" s="112" t="n"/>
      <c r="J98" s="112" t="n"/>
      <c r="K98" s="112" t="n"/>
      <c r="L98" s="112" t="n"/>
      <c r="M98" s="72">
        <f>IF(H98="","",SUM(I98:L98))</f>
        <v/>
      </c>
      <c r="N98" s="112" t="n"/>
      <c r="O98" s="112" t="n"/>
      <c r="P98" s="112" t="n"/>
      <c r="Q98" s="112" t="n"/>
      <c r="R98" s="112" t="n"/>
      <c r="S98" s="72">
        <f>IF(N98="","",SUM(N98:R98))</f>
        <v/>
      </c>
      <c r="T98" s="112" t="n"/>
      <c r="U98" s="112" t="n"/>
      <c r="V98" s="112" t="n"/>
      <c r="W98" s="112" t="n"/>
      <c r="X98" s="112" t="n"/>
      <c r="Y98" s="72">
        <f>IF(T98="","",SUM(T98:X98))</f>
        <v/>
      </c>
      <c r="Z98" s="72">
        <f>IF(AND(S98="",Y98=""),"",IF(S98="",Y98,IF(Y98="",S98,MIN(S98,Y98))))</f>
        <v/>
      </c>
      <c r="AA98" s="72">
        <f>IF(OR(H98="",Z98=""),"",H98-M98-Z98)</f>
        <v/>
      </c>
      <c r="AB98" s="73">
        <f>IF(OR(Z98="",Z98=0),"",AA98/Z98)</f>
        <v/>
      </c>
      <c r="AC98" s="73">
        <f>IF(OR(H98="",H98=0),"",AA98/H98)</f>
        <v/>
      </c>
      <c r="AD98" s="74">
        <f>IF(OR(AA98="",F98=""),"",AA98*F98)</f>
        <v/>
      </c>
      <c r="AE98" s="75">
        <f>IF(OR(AB98="",AC98=""),"",MIN(100,ROUND(MIN(30,AB98*8)+MIN(25,AC98*50)+IF(E98="",10,IF(E98&lt;2000,20,IF(E98&lt;5000,15,IF(E98&lt;10000,10,5))))+IF(G98="Low",15,IF(G98="Medium",10,IF(G98="High",5,2)))+10,0)))</f>
        <v/>
      </c>
      <c r="AF98" s="69">
        <f>IF(AE98="","",IF(AE98&gt;=70,"BUY",IF(AE98&gt;=50,"TEST","SKIP")))</f>
        <v/>
      </c>
      <c r="AG98" s="118">
        <f>IF(OR(AF98="",AF98="SKIP",H98="",F98=""),0,ROUND(H98*F98*IF(AF98="BUY",0.02,0.015),0))</f>
        <v/>
      </c>
      <c r="AH98" s="73">
        <f>IF(OR(H98="",H98=0,AA98=""),"",AA98/H98)</f>
        <v/>
      </c>
      <c r="AI98" s="74">
        <f>IF(OR(Z98="",F98=""),"",Z98*F98)</f>
        <v/>
      </c>
      <c r="AJ98" s="76">
        <f>IF(OR(AI98="",AD98="",AD98=0),"",AI98/AD98)</f>
        <v/>
      </c>
      <c r="AK98" s="75" t="n"/>
      <c r="AL98" s="59" t="n"/>
    </row>
    <row r="99" ht="15" customHeight="1" s="58">
      <c r="A99" s="59" t="n"/>
      <c r="B99" s="112" t="n"/>
      <c r="C99" s="112" t="n"/>
      <c r="D99" s="112" t="n"/>
      <c r="E99" s="112" t="n"/>
      <c r="F99" s="112" t="n"/>
      <c r="G99" s="112" t="n"/>
      <c r="H99" s="112" t="n"/>
      <c r="I99" s="112" t="n"/>
      <c r="J99" s="112" t="n"/>
      <c r="K99" s="112" t="n"/>
      <c r="L99" s="112" t="n"/>
      <c r="M99" s="77">
        <f>IF(H99="","",SUM(I99:L99))</f>
        <v/>
      </c>
      <c r="N99" s="112" t="n"/>
      <c r="O99" s="112" t="n"/>
      <c r="P99" s="112" t="n"/>
      <c r="Q99" s="112" t="n"/>
      <c r="R99" s="112" t="n"/>
      <c r="S99" s="77">
        <f>IF(N99="","",SUM(N99:R99))</f>
        <v/>
      </c>
      <c r="T99" s="112" t="n"/>
      <c r="U99" s="112" t="n"/>
      <c r="V99" s="112" t="n"/>
      <c r="W99" s="112" t="n"/>
      <c r="X99" s="112" t="n"/>
      <c r="Y99" s="77">
        <f>IF(T99="","",SUM(T99:X99))</f>
        <v/>
      </c>
      <c r="Z99" s="77">
        <f>IF(AND(S99="",Y99=""),"",IF(S99="",Y99,IF(Y99="",S99,MIN(S99,Y99))))</f>
        <v/>
      </c>
      <c r="AA99" s="77">
        <f>IF(OR(H99="",Z99=""),"",H99-M99-Z99)</f>
        <v/>
      </c>
      <c r="AB99" s="78">
        <f>IF(OR(Z99="",Z99=0),"",AA99/Z99)</f>
        <v/>
      </c>
      <c r="AC99" s="78">
        <f>IF(OR(H99="",H99=0),"",AA99/H99)</f>
        <v/>
      </c>
      <c r="AD99" s="79">
        <f>IF(OR(AA99="",F99=""),"",AA99*F99)</f>
        <v/>
      </c>
      <c r="AE99" s="80">
        <f>IF(OR(AB99="",AC99=""),"",MIN(100,ROUND(MIN(30,AB99*8)+MIN(25,AC99*50)+IF(E99="",10,IF(E99&lt;2000,20,IF(E99&lt;5000,15,IF(E99&lt;10000,10,5))))+IF(G99="Low",15,IF(G99="Medium",10,IF(G99="High",5,2)))+10,0)))</f>
        <v/>
      </c>
      <c r="AF99" s="69">
        <f>IF(AE99="","",IF(AE99&gt;=70,"BUY",IF(AE99&gt;=50,"TEST","SKIP")))</f>
        <v/>
      </c>
      <c r="AG99" s="118">
        <f>IF(OR(AF99="",AF99="SKIP",H99="",F99=""),0,ROUND(H99*F99*IF(AF99="BUY",0.02,0.015),0))</f>
        <v/>
      </c>
      <c r="AH99" s="78">
        <f>IF(OR(H99="",H99=0,AA99=""),"",AA99/H99)</f>
        <v/>
      </c>
      <c r="AI99" s="79">
        <f>IF(OR(Z99="",F99=""),"",Z99*F99)</f>
        <v/>
      </c>
      <c r="AJ99" s="81">
        <f>IF(OR(AI99="",AD99="",AD99=0),"",AI99/AD99)</f>
        <v/>
      </c>
      <c r="AK99" s="80" t="n"/>
      <c r="AL99" s="59" t="n"/>
    </row>
    <row r="100" ht="15" customHeight="1" s="58">
      <c r="A100" s="59" t="n"/>
      <c r="B100" s="112" t="n"/>
      <c r="C100" s="112" t="n"/>
      <c r="D100" s="112" t="n"/>
      <c r="E100" s="112" t="n"/>
      <c r="F100" s="112" t="n"/>
      <c r="G100" s="112" t="n"/>
      <c r="H100" s="112" t="n"/>
      <c r="I100" s="112" t="n"/>
      <c r="J100" s="112" t="n"/>
      <c r="K100" s="112" t="n"/>
      <c r="L100" s="112" t="n"/>
      <c r="M100" s="72">
        <f>IF(H100="","",SUM(I100:L100))</f>
        <v/>
      </c>
      <c r="N100" s="112" t="n"/>
      <c r="O100" s="112" t="n"/>
      <c r="P100" s="112" t="n"/>
      <c r="Q100" s="112" t="n"/>
      <c r="R100" s="112" t="n"/>
      <c r="S100" s="72">
        <f>IF(N100="","",SUM(N100:R100))</f>
        <v/>
      </c>
      <c r="T100" s="112" t="n"/>
      <c r="U100" s="112" t="n"/>
      <c r="V100" s="112" t="n"/>
      <c r="W100" s="112" t="n"/>
      <c r="X100" s="112" t="n"/>
      <c r="Y100" s="72">
        <f>IF(T100="","",SUM(T100:X100))</f>
        <v/>
      </c>
      <c r="Z100" s="72">
        <f>IF(AND(S100="",Y100=""),"",IF(S100="",Y100,IF(Y100="",S100,MIN(S100,Y100))))</f>
        <v/>
      </c>
      <c r="AA100" s="72">
        <f>IF(OR(H100="",Z100=""),"",H100-M100-Z100)</f>
        <v/>
      </c>
      <c r="AB100" s="73">
        <f>IF(OR(Z100="",Z100=0),"",AA100/Z100)</f>
        <v/>
      </c>
      <c r="AC100" s="73">
        <f>IF(OR(H100="",H100=0),"",AA100/H100)</f>
        <v/>
      </c>
      <c r="AD100" s="74">
        <f>IF(OR(AA100="",F100=""),"",AA100*F100)</f>
        <v/>
      </c>
      <c r="AE100" s="75">
        <f>IF(OR(AB100="",AC100=""),"",MIN(100,ROUND(MIN(30,AB100*8)+MIN(25,AC100*50)+IF(E100="",10,IF(E100&lt;2000,20,IF(E100&lt;5000,15,IF(E100&lt;10000,10,5))))+IF(G100="Low",15,IF(G100="Medium",10,IF(G100="High",5,2)))+10,0)))</f>
        <v/>
      </c>
      <c r="AF100" s="69">
        <f>IF(AE100="","",IF(AE100&gt;=70,"BUY",IF(AE100&gt;=50,"TEST","SKIP")))</f>
        <v/>
      </c>
      <c r="AG100" s="118">
        <f>IF(OR(AF100="",AF100="SKIP",H100="",F100=""),0,ROUND(H100*F100*IF(AF100="BUY",0.02,0.015),0))</f>
        <v/>
      </c>
      <c r="AH100" s="73">
        <f>IF(OR(H100="",H100=0,AA100=""),"",AA100/H100)</f>
        <v/>
      </c>
      <c r="AI100" s="74">
        <f>IF(OR(Z100="",F100=""),"",Z100*F100)</f>
        <v/>
      </c>
      <c r="AJ100" s="76">
        <f>IF(OR(AI100="",AD100="",AD100=0),"",AI100/AD100)</f>
        <v/>
      </c>
      <c r="AK100" s="75" t="n"/>
      <c r="AL100" s="59" t="n"/>
    </row>
    <row r="101" ht="15" customHeight="1" s="58">
      <c r="A101" s="59" t="n"/>
      <c r="B101" s="112" t="n"/>
      <c r="C101" s="112" t="n"/>
      <c r="D101" s="112" t="n"/>
      <c r="E101" s="112" t="n"/>
      <c r="F101" s="112" t="n"/>
      <c r="G101" s="112" t="n"/>
      <c r="H101" s="112" t="n"/>
      <c r="I101" s="112" t="n"/>
      <c r="J101" s="112" t="n"/>
      <c r="K101" s="112" t="n"/>
      <c r="L101" s="112" t="n"/>
      <c r="M101" s="77">
        <f>IF(H101="","",SUM(I101:L101))</f>
        <v/>
      </c>
      <c r="N101" s="112" t="n"/>
      <c r="O101" s="112" t="n"/>
      <c r="P101" s="112" t="n"/>
      <c r="Q101" s="112" t="n"/>
      <c r="R101" s="112" t="n"/>
      <c r="S101" s="77">
        <f>IF(N101="","",SUM(N101:R101))</f>
        <v/>
      </c>
      <c r="T101" s="112" t="n"/>
      <c r="U101" s="112" t="n"/>
      <c r="V101" s="112" t="n"/>
      <c r="W101" s="112" t="n"/>
      <c r="X101" s="112" t="n"/>
      <c r="Y101" s="77">
        <f>IF(T101="","",SUM(T101:X101))</f>
        <v/>
      </c>
      <c r="Z101" s="77">
        <f>IF(AND(S101="",Y101=""),"",IF(S101="",Y101,IF(Y101="",S101,MIN(S101,Y101))))</f>
        <v/>
      </c>
      <c r="AA101" s="77">
        <f>IF(OR(H101="",Z101=""),"",H101-M101-Z101)</f>
        <v/>
      </c>
      <c r="AB101" s="78">
        <f>IF(OR(Z101="",Z101=0),"",AA101/Z101)</f>
        <v/>
      </c>
      <c r="AC101" s="78">
        <f>IF(OR(H101="",H101=0),"",AA101/H101)</f>
        <v/>
      </c>
      <c r="AD101" s="79">
        <f>IF(OR(AA101="",F101=""),"",AA101*F101)</f>
        <v/>
      </c>
      <c r="AE101" s="80">
        <f>IF(OR(AB101="",AC101=""),"",MIN(100,ROUND(MIN(30,AB101*8)+MIN(25,AC101*50)+IF(E101="",10,IF(E101&lt;2000,20,IF(E101&lt;5000,15,IF(E101&lt;10000,10,5))))+IF(G101="Low",15,IF(G101="Medium",10,IF(G101="High",5,2)))+10,0)))</f>
        <v/>
      </c>
      <c r="AF101" s="69">
        <f>IF(AE101="","",IF(AE101&gt;=70,"BUY",IF(AE101&gt;=50,"TEST","SKIP")))</f>
        <v/>
      </c>
      <c r="AG101" s="118">
        <f>IF(OR(AF101="",AF101="SKIP",H101="",F101=""),0,ROUND(H101*F101*IF(AF101="BUY",0.02,0.015),0))</f>
        <v/>
      </c>
      <c r="AH101" s="78">
        <f>IF(OR(H101="",H101=0,AA101=""),"",AA101/H101)</f>
        <v/>
      </c>
      <c r="AI101" s="79">
        <f>IF(OR(Z101="",F101=""),"",Z101*F101)</f>
        <v/>
      </c>
      <c r="AJ101" s="81">
        <f>IF(OR(AI101="",AD101="",AD101=0),"",AI101/AD101)</f>
        <v/>
      </c>
      <c r="AK101" s="80" t="n"/>
      <c r="AL101" s="59" t="n"/>
    </row>
    <row r="102" ht="15" customHeight="1" s="58">
      <c r="A102" s="59" t="n"/>
      <c r="B102" s="112" t="n"/>
      <c r="C102" s="112" t="n"/>
      <c r="D102" s="112" t="n"/>
      <c r="E102" s="112" t="n"/>
      <c r="F102" s="112" t="n"/>
      <c r="G102" s="112" t="n"/>
      <c r="H102" s="112" t="n"/>
      <c r="I102" s="112" t="n"/>
      <c r="J102" s="112" t="n"/>
      <c r="K102" s="112" t="n"/>
      <c r="L102" s="112" t="n"/>
      <c r="M102" s="72">
        <f>IF(H102="","",SUM(I102:L102))</f>
        <v/>
      </c>
      <c r="N102" s="112" t="n"/>
      <c r="O102" s="112" t="n"/>
      <c r="P102" s="112" t="n"/>
      <c r="Q102" s="112" t="n"/>
      <c r="R102" s="112" t="n"/>
      <c r="S102" s="72">
        <f>IF(N102="","",SUM(N102:R102))</f>
        <v/>
      </c>
      <c r="T102" s="112" t="n"/>
      <c r="U102" s="112" t="n"/>
      <c r="V102" s="112" t="n"/>
      <c r="W102" s="112" t="n"/>
      <c r="X102" s="112" t="n"/>
      <c r="Y102" s="72">
        <f>IF(T102="","",SUM(T102:X102))</f>
        <v/>
      </c>
      <c r="Z102" s="72">
        <f>IF(AND(S102="",Y102=""),"",IF(S102="",Y102,IF(Y102="",S102,MIN(S102,Y102))))</f>
        <v/>
      </c>
      <c r="AA102" s="72">
        <f>IF(OR(H102="",Z102=""),"",H102-M102-Z102)</f>
        <v/>
      </c>
      <c r="AB102" s="73">
        <f>IF(OR(Z102="",Z102=0),"",AA102/Z102)</f>
        <v/>
      </c>
      <c r="AC102" s="73">
        <f>IF(OR(H102="",H102=0),"",AA102/H102)</f>
        <v/>
      </c>
      <c r="AD102" s="74">
        <f>IF(OR(AA102="",F102=""),"",AA102*F102)</f>
        <v/>
      </c>
      <c r="AE102" s="75">
        <f>IF(OR(AB102="",AC102=""),"",MIN(100,ROUND(MIN(30,AB102*8)+MIN(25,AC102*50)+IF(E102="",10,IF(E102&lt;2000,20,IF(E102&lt;5000,15,IF(E102&lt;10000,10,5))))+IF(G102="Low",15,IF(G102="Medium",10,IF(G102="High",5,2)))+10,0)))</f>
        <v/>
      </c>
      <c r="AF102" s="69">
        <f>IF(AE102="","",IF(AE102&gt;=70,"BUY",IF(AE102&gt;=50,"TEST","SKIP")))</f>
        <v/>
      </c>
      <c r="AG102" s="118">
        <f>IF(OR(AF102="",AF102="SKIP",H102="",F102=""),0,ROUND(H102*F102*IF(AF102="BUY",0.02,0.015),0))</f>
        <v/>
      </c>
      <c r="AH102" s="73">
        <f>IF(OR(H102="",H102=0,AA102=""),"",AA102/H102)</f>
        <v/>
      </c>
      <c r="AI102" s="74">
        <f>IF(OR(Z102="",F102=""),"",Z102*F102)</f>
        <v/>
      </c>
      <c r="AJ102" s="76">
        <f>IF(OR(AI102="",AD102="",AD102=0),"",AI102/AD102)</f>
        <v/>
      </c>
      <c r="AK102" s="75" t="n"/>
      <c r="AL102" s="59" t="n"/>
    </row>
    <row r="103" ht="15" customHeight="1" s="58">
      <c r="A103" s="59" t="n"/>
      <c r="B103" s="112" t="n"/>
      <c r="C103" s="112" t="n"/>
      <c r="D103" s="112" t="n"/>
      <c r="E103" s="112" t="n"/>
      <c r="F103" s="112" t="n"/>
      <c r="G103" s="112" t="n"/>
      <c r="H103" s="112" t="n"/>
      <c r="I103" s="112" t="n"/>
      <c r="J103" s="112" t="n"/>
      <c r="K103" s="112" t="n"/>
      <c r="L103" s="112" t="n"/>
      <c r="M103" s="77">
        <f>IF(H103="","",SUM(I103:L103))</f>
        <v/>
      </c>
      <c r="N103" s="112" t="n"/>
      <c r="O103" s="112" t="n"/>
      <c r="P103" s="112" t="n"/>
      <c r="Q103" s="112" t="n"/>
      <c r="R103" s="112" t="n"/>
      <c r="S103" s="77">
        <f>IF(N103="","",SUM(N103:R103))</f>
        <v/>
      </c>
      <c r="T103" s="112" t="n"/>
      <c r="U103" s="112" t="n"/>
      <c r="V103" s="112" t="n"/>
      <c r="W103" s="112" t="n"/>
      <c r="X103" s="112" t="n"/>
      <c r="Y103" s="77">
        <f>IF(T103="","",SUM(T103:X103))</f>
        <v/>
      </c>
      <c r="Z103" s="77">
        <f>IF(AND(S103="",Y103=""),"",IF(S103="",Y103,IF(Y103="",S103,MIN(S103,Y103))))</f>
        <v/>
      </c>
      <c r="AA103" s="77">
        <f>IF(OR(H103="",Z103=""),"",H103-M103-Z103)</f>
        <v/>
      </c>
      <c r="AB103" s="78">
        <f>IF(OR(Z103="",Z103=0),"",AA103/Z103)</f>
        <v/>
      </c>
      <c r="AC103" s="78">
        <f>IF(OR(H103="",H103=0),"",AA103/H103)</f>
        <v/>
      </c>
      <c r="AD103" s="79">
        <f>IF(OR(AA103="",F103=""),"",AA103*F103)</f>
        <v/>
      </c>
      <c r="AE103" s="80">
        <f>IF(OR(AB103="",AC103=""),"",MIN(100,ROUND(MIN(30,AB103*8)+MIN(25,AC103*50)+IF(E103="",10,IF(E103&lt;2000,20,IF(E103&lt;5000,15,IF(E103&lt;10000,10,5))))+IF(G103="Low",15,IF(G103="Medium",10,IF(G103="High",5,2)))+10,0)))</f>
        <v/>
      </c>
      <c r="AF103" s="69">
        <f>IF(AE103="","",IF(AE103&gt;=70,"BUY",IF(AE103&gt;=50,"TEST","SKIP")))</f>
        <v/>
      </c>
      <c r="AG103" s="118">
        <f>IF(OR(AF103="",AF103="SKIP",H103="",F103=""),0,ROUND(H103*F103*IF(AF103="BUY",0.02,0.015),0))</f>
        <v/>
      </c>
      <c r="AH103" s="78">
        <f>IF(OR(H103="",H103=0,AA103=""),"",AA103/H103)</f>
        <v/>
      </c>
      <c r="AI103" s="79">
        <f>IF(OR(Z103="",F103=""),"",Z103*F103)</f>
        <v/>
      </c>
      <c r="AJ103" s="81">
        <f>IF(OR(AI103="",AD103="",AD103=0),"",AI103/AD103)</f>
        <v/>
      </c>
      <c r="AK103" s="80" t="n"/>
      <c r="AL103" s="59" t="n"/>
    </row>
    <row r="104" ht="15" customHeight="1" s="58">
      <c r="A104" s="59" t="n"/>
      <c r="B104" s="112" t="n"/>
      <c r="C104" s="112" t="n"/>
      <c r="D104" s="112" t="n"/>
      <c r="E104" s="112" t="n"/>
      <c r="F104" s="112" t="n"/>
      <c r="G104" s="112" t="n"/>
      <c r="H104" s="112" t="n"/>
      <c r="I104" s="112" t="n"/>
      <c r="J104" s="112" t="n"/>
      <c r="K104" s="112" t="n"/>
      <c r="L104" s="112" t="n"/>
      <c r="M104" s="72">
        <f>IF(H104="","",SUM(I104:L104))</f>
        <v/>
      </c>
      <c r="N104" s="112" t="n"/>
      <c r="O104" s="112" t="n"/>
      <c r="P104" s="112" t="n"/>
      <c r="Q104" s="112" t="n"/>
      <c r="R104" s="112" t="n"/>
      <c r="S104" s="72">
        <f>IF(N104="","",SUM(N104:R104))</f>
        <v/>
      </c>
      <c r="T104" s="112" t="n"/>
      <c r="U104" s="112" t="n"/>
      <c r="V104" s="112" t="n"/>
      <c r="W104" s="112" t="n"/>
      <c r="X104" s="112" t="n"/>
      <c r="Y104" s="72">
        <f>IF(T104="","",SUM(T104:X104))</f>
        <v/>
      </c>
      <c r="Z104" s="72">
        <f>IF(AND(S104="",Y104=""),"",IF(S104="",Y104,IF(Y104="",S104,MIN(S104,Y104))))</f>
        <v/>
      </c>
      <c r="AA104" s="72">
        <f>IF(OR(H104="",Z104=""),"",H104-M104-Z104)</f>
        <v/>
      </c>
      <c r="AB104" s="73">
        <f>IF(OR(Z104="",Z104=0),"",AA104/Z104)</f>
        <v/>
      </c>
      <c r="AC104" s="73">
        <f>IF(OR(H104="",H104=0),"",AA104/H104)</f>
        <v/>
      </c>
      <c r="AD104" s="74">
        <f>IF(OR(AA104="",F104=""),"",AA104*F104)</f>
        <v/>
      </c>
      <c r="AE104" s="75">
        <f>IF(OR(AB104="",AC104=""),"",MIN(100,ROUND(MIN(30,AB104*8)+MIN(25,AC104*50)+IF(E104="",10,IF(E104&lt;2000,20,IF(E104&lt;5000,15,IF(E104&lt;10000,10,5))))+IF(G104="Low",15,IF(G104="Medium",10,IF(G104="High",5,2)))+10,0)))</f>
        <v/>
      </c>
      <c r="AF104" s="69">
        <f>IF(AE104="","",IF(AE104&gt;=70,"BUY",IF(AE104&gt;=50,"TEST","SKIP")))</f>
        <v/>
      </c>
      <c r="AG104" s="118">
        <f>IF(OR(AF104="",AF104="SKIP",H104="",F104=""),0,ROUND(H104*F104*IF(AF104="BUY",0.02,0.015),0))</f>
        <v/>
      </c>
      <c r="AH104" s="73">
        <f>IF(OR(H104="",H104=0,AA104=""),"",AA104/H104)</f>
        <v/>
      </c>
      <c r="AI104" s="74">
        <f>IF(OR(Z104="",F104=""),"",Z104*F104)</f>
        <v/>
      </c>
      <c r="AJ104" s="76">
        <f>IF(OR(AI104="",AD104="",AD104=0),"",AI104/AD104)</f>
        <v/>
      </c>
      <c r="AK104" s="75" t="n"/>
      <c r="AL104" s="59" t="n"/>
    </row>
    <row r="105" ht="15" customHeight="1" s="58">
      <c r="A105" s="59" t="n"/>
      <c r="B105" s="112" t="n"/>
      <c r="C105" s="112" t="n"/>
      <c r="D105" s="112" t="n"/>
      <c r="E105" s="112" t="n"/>
      <c r="F105" s="112" t="n"/>
      <c r="G105" s="112" t="n"/>
      <c r="H105" s="112" t="n"/>
      <c r="I105" s="112" t="n"/>
      <c r="J105" s="112" t="n"/>
      <c r="K105" s="112" t="n"/>
      <c r="L105" s="112" t="n"/>
      <c r="M105" s="77">
        <f>IF(H105="","",SUM(I105:L105))</f>
        <v/>
      </c>
      <c r="N105" s="112" t="n"/>
      <c r="O105" s="112" t="n"/>
      <c r="P105" s="112" t="n"/>
      <c r="Q105" s="112" t="n"/>
      <c r="R105" s="112" t="n"/>
      <c r="S105" s="77">
        <f>IF(N105="","",SUM(N105:R105))</f>
        <v/>
      </c>
      <c r="T105" s="112" t="n"/>
      <c r="U105" s="112" t="n"/>
      <c r="V105" s="112" t="n"/>
      <c r="W105" s="112" t="n"/>
      <c r="X105" s="112" t="n"/>
      <c r="Y105" s="77">
        <f>IF(T105="","",SUM(T105:X105))</f>
        <v/>
      </c>
      <c r="Z105" s="77">
        <f>IF(AND(S105="",Y105=""),"",IF(S105="",Y105,IF(Y105="",S105,MIN(S105,Y105))))</f>
        <v/>
      </c>
      <c r="AA105" s="77">
        <f>IF(OR(H105="",Z105=""),"",H105-M105-Z105)</f>
        <v/>
      </c>
      <c r="AB105" s="78">
        <f>IF(OR(Z105="",Z105=0),"",AA105/Z105)</f>
        <v/>
      </c>
      <c r="AC105" s="78">
        <f>IF(OR(H105="",H105=0),"",AA105/H105)</f>
        <v/>
      </c>
      <c r="AD105" s="79">
        <f>IF(OR(AA105="",F105=""),"",AA105*F105)</f>
        <v/>
      </c>
      <c r="AE105" s="80">
        <f>IF(OR(AB105="",AC105=""),"",MIN(100,ROUND(MIN(30,AB105*8)+MIN(25,AC105*50)+IF(E105="",10,IF(E105&lt;2000,20,IF(E105&lt;5000,15,IF(E105&lt;10000,10,5))))+IF(G105="Low",15,IF(G105="Medium",10,IF(G105="High",5,2)))+10,0)))</f>
        <v/>
      </c>
      <c r="AF105" s="69">
        <f>IF(AE105="","",IF(AE105&gt;=70,"BUY",IF(AE105&gt;=50,"TEST","SKIP")))</f>
        <v/>
      </c>
      <c r="AG105" s="118">
        <f>IF(OR(AF105="",AF105="SKIP",H105="",F105=""),0,ROUND(H105*F105*IF(AF105="BUY",0.02,0.015),0))</f>
        <v/>
      </c>
      <c r="AH105" s="78">
        <f>IF(OR(H105="",H105=0,AA105=""),"",AA105/H105)</f>
        <v/>
      </c>
      <c r="AI105" s="79">
        <f>IF(OR(Z105="",F105=""),"",Z105*F105)</f>
        <v/>
      </c>
      <c r="AJ105" s="81">
        <f>IF(OR(AI105="",AD105="",AD105=0),"",AI105/AD105)</f>
        <v/>
      </c>
      <c r="AK105" s="80" t="n"/>
      <c r="AL105" s="59" t="n"/>
    </row>
    <row r="106" ht="15" customHeight="1" s="58">
      <c r="A106" s="59" t="n"/>
      <c r="B106" s="59" t="n"/>
      <c r="C106" s="59" t="n"/>
      <c r="D106" s="59" t="n"/>
      <c r="E106" s="59" t="n"/>
      <c r="F106" s="59" t="n"/>
      <c r="G106" s="59" t="n"/>
      <c r="H106" s="59" t="n"/>
      <c r="I106" s="59" t="n"/>
      <c r="J106" s="59" t="n"/>
      <c r="K106" s="59" t="n"/>
      <c r="L106" s="59" t="n"/>
      <c r="M106" s="59" t="n"/>
      <c r="N106" s="59" t="n"/>
      <c r="O106" s="59" t="n"/>
      <c r="P106" s="59" t="n"/>
      <c r="Q106" s="59" t="n"/>
      <c r="R106" s="59" t="n"/>
      <c r="S106" s="59" t="n"/>
      <c r="T106" s="59" t="n"/>
      <c r="U106" s="59" t="n"/>
      <c r="V106" s="59" t="n"/>
      <c r="W106" s="59" t="n"/>
      <c r="X106" s="59" t="n"/>
      <c r="Y106" s="59" t="n"/>
      <c r="Z106" s="59" t="n"/>
      <c r="AA106" s="59" t="n"/>
      <c r="AB106" s="59" t="n"/>
      <c r="AC106" s="59" t="n"/>
      <c r="AD106" s="59" t="n"/>
      <c r="AE106" s="59">
        <f>IF(OR(AB106="",AC106=""),"",MIN(100,ROUND(MIN(30,AB106*8)+MIN(25,AC106*50)+IF(E106="",10,IF(E106&lt;2000,20,IF(E106&lt;5000,15,IF(E106&lt;10000,10,5))))+IF(G106="Low",15,IF(G106="Medium",10,IF(G106="High",5,2)))+10,0)))</f>
        <v/>
      </c>
      <c r="AF106" s="59">
        <f>IF(AE106="","",IF(AE106&gt;=70,"BUY",IF(AE106&gt;=50,"TEST","SKIP")))</f>
        <v/>
      </c>
      <c r="AG106" s="59">
        <f>IF(OR(AF106="",AF106="SKIP",H106="",F106=""),0,ROUND(H106*F106*IF(AF106="BUY",0.02,0.015),0))</f>
        <v/>
      </c>
      <c r="AH106" s="59">
        <f>IF(OR(H106="",H106=0,AA106=""),"",AA106/H106)</f>
        <v/>
      </c>
      <c r="AI106" s="59" t="n"/>
      <c r="AJ106" s="59">
        <f>IF(OR(AI106="",AD106="",AD106=0),"",AI106/AD106)</f>
        <v/>
      </c>
      <c r="AK106" s="59" t="n"/>
      <c r="AL106" s="59" t="n"/>
    </row>
  </sheetData>
  <sheetProtection selectLockedCells="0" selectUnlockedCells="0" sheet="1" objects="0" insertRows="1" insertHyperlinks="1" autoFilter="0" scenarios="0" formatColumns="1" deleteColumns="1" insertColumns="1" pivotTables="1" deleteRows="1" formatCells="1" formatRows="1" sort="0"/>
  <autoFilter ref="B5:AJ105"/>
  <mergeCells count="8">
    <mergeCell ref="B3:AJ3"/>
    <mergeCell ref="Z4:AD4"/>
    <mergeCell ref="B2:AJ2"/>
    <mergeCell ref="H4:M4"/>
    <mergeCell ref="B4:G4"/>
    <mergeCell ref="T4:Y4"/>
    <mergeCell ref="N4:S4"/>
    <mergeCell ref="AE4:AJ4"/>
  </mergeCells>
  <conditionalFormatting sqref="AB6:AB105">
    <cfRule type="cellIs" rank="0" priority="2" equalAverage="0" operator="greaterThan" aboveAverage="0" dxfId="0" text="" percent="0" bottom="0">
      <formula>0.5</formula>
    </cfRule>
    <cfRule type="cellIs" rank="0" priority="3" equalAverage="0" operator="lessThan" aboveAverage="0" dxfId="1" text="" percent="0" bottom="0">
      <formula>0.2</formula>
    </cfRule>
  </conditionalFormatting>
  <conditionalFormatting sqref="AF6:AF105">
    <cfRule type="cellIs" priority="6" operator="equal" dxfId="5">
      <formula>"BUY"</formula>
    </cfRule>
    <cfRule type="cellIs" priority="7" operator="equal" dxfId="6">
      <formula>"TEST"</formula>
    </cfRule>
    <cfRule type="cellIs" priority="8" operator="equal" dxfId="7">
      <formula>"SKIP"</formula>
    </cfRule>
  </conditionalFormatting>
  <dataValidations count="1">
    <dataValidation sqref="G6:G105" showDropDown="0" showInputMessage="0" showErrorMessage="0" allowBlank="0" type="list" errorStyle="stop" operator="between">
      <formula1>"Low,Medium,High,Very High"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  <tableParts count="1">
    <tablePart xmlns:r="http://schemas.openxmlformats.org/officeDocument/2006/relationships" r:id="rId1"/>
  </tableParts>
</worksheet>
</file>

<file path=xl/worksheets/sheet2.xml><?xml version="1.0" encoding="utf-8"?>
<worksheet xmlns="http://schemas.openxmlformats.org/spreadsheetml/2006/main">
  <sheetPr filterMode="0">
    <tabColor rgb="FFF7B731"/>
    <outlinePr summaryBelow="1" summaryRight="1"/>
    <pageSetUpPr fitToPage="0"/>
  </sheetPr>
  <dimension ref="A1:L25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57" min="1" max="1"/>
    <col width="18" customWidth="1" style="57" min="2" max="8"/>
  </cols>
  <sheetData>
    <row r="1" ht="15" customHeight="1" s="58">
      <c r="A1" s="59" t="n"/>
      <c r="B1" s="59" t="n"/>
      <c r="C1" s="59" t="n"/>
      <c r="D1" s="59" t="n"/>
      <c r="E1" s="59" t="n"/>
      <c r="F1" s="59" t="n"/>
      <c r="G1" s="59" t="n"/>
      <c r="H1" s="59" t="n"/>
      <c r="I1" s="59" t="n"/>
      <c r="J1" s="59" t="n"/>
    </row>
    <row r="2" ht="19.5" customHeight="1" s="58">
      <c r="A2" s="59" t="n"/>
      <c r="B2" s="60" t="inlineStr">
        <is>
          <t>PPC SENSITIVITY ANALYSIS</t>
        </is>
      </c>
    </row>
    <row r="3" ht="15" customHeight="1" s="58">
      <c r="A3" s="59" t="n"/>
      <c r="B3" s="61" t="inlineStr">
        <is>
          <t>See how profit changes across different ACOS levels for each product</t>
        </is>
      </c>
    </row>
    <row r="4" ht="15" customHeight="1" s="58">
      <c r="A4" s="59" t="n"/>
      <c r="B4" s="59" t="n"/>
      <c r="C4" s="59" t="n"/>
      <c r="D4" s="59" t="n"/>
      <c r="E4" s="59" t="n"/>
      <c r="F4" s="59" t="n"/>
      <c r="G4" s="59" t="n"/>
      <c r="H4" s="59" t="n"/>
      <c r="I4" s="59" t="n"/>
      <c r="J4" s="59" t="n"/>
    </row>
    <row r="5" ht="15" customHeight="1" s="58">
      <c r="A5" s="59" t="n"/>
      <c r="B5" s="82" t="inlineStr">
        <is>
          <t xml:space="preserve">  SELECT PRODUCT</t>
        </is>
      </c>
      <c r="C5" s="83" t="n"/>
      <c r="D5" s="83" t="n"/>
      <c r="E5" s="84" t="n"/>
      <c r="F5" s="59" t="n"/>
      <c r="G5" s="59" t="n"/>
      <c r="H5" s="59" t="n"/>
      <c r="I5" s="59" t="n"/>
      <c r="J5" s="59" t="n"/>
    </row>
    <row r="6" ht="15" customHeight="1" s="58">
      <c r="A6" s="59" t="n"/>
      <c r="B6" s="85" t="inlineStr">
        <is>
          <t xml:space="preserve">  ASIN:</t>
        </is>
      </c>
      <c r="C6" s="117" t="inlineStr">
        <is>
          <t>B09V3KXJPB</t>
        </is>
      </c>
      <c r="D6" s="87" t="n"/>
      <c r="E6" s="87" t="n"/>
      <c r="F6" s="59" t="n"/>
      <c r="G6" s="59" t="n"/>
      <c r="H6" s="59" t="n"/>
      <c r="I6" s="59" t="n"/>
      <c r="J6" s="59" t="n"/>
    </row>
    <row r="7" ht="15" customHeight="1" s="58">
      <c r="A7" s="59" t="n"/>
      <c r="B7" s="85" t="inlineStr">
        <is>
          <t xml:space="preserve">  Price:</t>
        </is>
      </c>
      <c r="C7" s="88">
        <f>IF(C6="","",VLOOKUP(C6,ResearchPipeline[#All],7,FALSE()))</f>
        <v/>
      </c>
      <c r="D7" s="87" t="n"/>
      <c r="E7" s="87" t="n"/>
      <c r="F7" s="59" t="n"/>
      <c r="G7" s="59" t="n"/>
      <c r="H7" s="59" t="n"/>
      <c r="I7" s="59" t="n"/>
      <c r="J7" s="59" t="n"/>
    </row>
    <row r="8" ht="15" customHeight="1" s="58">
      <c r="A8" s="59" t="n"/>
      <c r="B8" s="85" t="inlineStr">
        <is>
          <t xml:space="preserve">  Net Profit (no PPC):</t>
        </is>
      </c>
      <c r="C8" s="88">
        <f>IF(C6="","",VLOOKUP(C6,ResearchPipeline[#All],26,FALSE()))</f>
        <v/>
      </c>
      <c r="D8" s="87" t="n"/>
      <c r="E8" s="87" t="n"/>
      <c r="F8" s="59" t="n"/>
      <c r="G8" s="59" t="n"/>
      <c r="H8" s="59" t="n"/>
      <c r="I8" s="59" t="n"/>
      <c r="J8" s="59" t="n"/>
    </row>
    <row r="9" ht="15" customHeight="1" s="58">
      <c r="A9" s="59" t="n"/>
      <c r="B9" s="59" t="n"/>
      <c r="C9" s="59" t="n"/>
      <c r="D9" s="59" t="n"/>
      <c r="E9" s="59" t="n"/>
      <c r="F9" s="59" t="n"/>
      <c r="G9" s="59" t="n"/>
      <c r="H9" s="59" t="n"/>
      <c r="I9" s="59" t="n"/>
      <c r="J9" s="59" t="n"/>
    </row>
    <row r="10" ht="15" customHeight="1" s="58">
      <c r="A10" s="59" t="n"/>
      <c r="B10" s="82" t="inlineStr">
        <is>
          <t xml:space="preserve">  ACOS SENSITIVITY TABLE</t>
        </is>
      </c>
      <c r="C10" s="83" t="n"/>
      <c r="D10" s="83" t="n"/>
      <c r="E10" s="83" t="n"/>
      <c r="F10" s="83" t="n"/>
      <c r="G10" s="83" t="n"/>
      <c r="H10" s="84" t="n"/>
      <c r="I10" s="59" t="n"/>
      <c r="J10" s="59" t="n"/>
    </row>
    <row r="11" ht="21.75" customHeight="1" s="58">
      <c r="A11" s="59" t="n"/>
      <c r="B11" s="89" t="inlineStr">
        <is>
          <t>ACOS %</t>
        </is>
      </c>
      <c r="C11" s="89" t="inlineStr">
        <is>
          <t>PPC Spend/Unit ($)</t>
        </is>
      </c>
      <c r="D11" s="89" t="inlineStr">
        <is>
          <t>Net After PPC ($)</t>
        </is>
      </c>
      <c r="E11" s="89" t="inlineStr">
        <is>
          <t>ROI After PPC</t>
        </is>
      </c>
      <c r="F11" s="89" t="inlineStr">
        <is>
          <t>Margin After PPC</t>
        </is>
      </c>
      <c r="G11" s="89" t="inlineStr">
        <is>
          <t>Monthly Profit ($)</t>
        </is>
      </c>
      <c r="H11" s="89" t="inlineStr">
        <is>
          <t>Verdict</t>
        </is>
      </c>
      <c r="I11" s="59" t="n"/>
      <c r="J11" s="59" t="n"/>
    </row>
    <row r="12" ht="15" customHeight="1" s="58">
      <c r="A12" s="59" t="n"/>
      <c r="B12" s="90" t="n">
        <v>0.05</v>
      </c>
      <c r="C12" s="72">
        <f>IF(C7="","",C7*B12)</f>
        <v/>
      </c>
      <c r="D12" s="72">
        <f>IF(C8="","",C8-C12)</f>
        <v/>
      </c>
      <c r="E12" s="73">
        <f>IF(OR(D12="",C6=""),"",D12/VLOOKUP(C6,ResearchPipeline[#All],25,FALSE()))</f>
        <v/>
      </c>
      <c r="F12" s="73">
        <f>IF(OR(C7="",C7=0),"",D12/C7)</f>
        <v/>
      </c>
      <c r="G12" s="74">
        <f>IF(OR(D12="",C6=""),"",D12*VLOOKUP(C6,ResearchPipeline[#All],5,FALSE()))</f>
        <v/>
      </c>
      <c r="H12" s="75">
        <f>IF(D12="","",IF(D12&gt;0,"Profitable","Loss"))</f>
        <v/>
      </c>
      <c r="I12" s="59" t="n"/>
      <c r="J12" s="59" t="n"/>
    </row>
    <row r="13" ht="15" customHeight="1" s="58">
      <c r="A13" s="59" t="n"/>
      <c r="B13" s="91" t="n">
        <v>0.1</v>
      </c>
      <c r="C13" s="77">
        <f>IF(C7="","",C7*B13)</f>
        <v/>
      </c>
      <c r="D13" s="77">
        <f>IF(C8="","",C8-C13)</f>
        <v/>
      </c>
      <c r="E13" s="78">
        <f>IF(OR(D13="",C6=""),"",D13/VLOOKUP(C6,ResearchPipeline[#All],25,FALSE()))</f>
        <v/>
      </c>
      <c r="F13" s="78">
        <f>IF(OR(C7="",C7=0),"",D13/C7)</f>
        <v/>
      </c>
      <c r="G13" s="79">
        <f>IF(OR(D13="",C6=""),"",D13*VLOOKUP(C6,ResearchPipeline[#All],5,FALSE()))</f>
        <v/>
      </c>
      <c r="H13" s="80">
        <f>IF(D13="","",IF(D13&gt;0,"Profitable","Loss"))</f>
        <v/>
      </c>
      <c r="I13" s="59" t="n"/>
      <c r="J13" s="59" t="n"/>
    </row>
    <row r="14" ht="15" customHeight="1" s="58">
      <c r="A14" s="59" t="n"/>
      <c r="B14" s="90" t="n">
        <v>0.15</v>
      </c>
      <c r="C14" s="72">
        <f>IF(C7="","",C7*B14)</f>
        <v/>
      </c>
      <c r="D14" s="72">
        <f>IF(C8="","",C8-C14)</f>
        <v/>
      </c>
      <c r="E14" s="73">
        <f>IF(OR(D14="",C6=""),"",D14/VLOOKUP(C6,ResearchPipeline[#All],25,FALSE()))</f>
        <v/>
      </c>
      <c r="F14" s="73">
        <f>IF(OR(C7="",C7=0),"",D14/C7)</f>
        <v/>
      </c>
      <c r="G14" s="74">
        <f>IF(OR(D14="",C6=""),"",D14*VLOOKUP(C6,ResearchPipeline[#All],5,FALSE()))</f>
        <v/>
      </c>
      <c r="H14" s="75">
        <f>IF(D14="","",IF(D14&gt;0,"Profitable","Loss"))</f>
        <v/>
      </c>
      <c r="I14" s="59" t="n"/>
      <c r="J14" s="59" t="n"/>
    </row>
    <row r="15" ht="15" customHeight="1" s="58">
      <c r="A15" s="59" t="n"/>
      <c r="B15" s="91" t="n">
        <v>0.2</v>
      </c>
      <c r="C15" s="77">
        <f>IF(C7="","",C7*B15)</f>
        <v/>
      </c>
      <c r="D15" s="77">
        <f>IF(C8="","",C8-C15)</f>
        <v/>
      </c>
      <c r="E15" s="78">
        <f>IF(OR(D15="",C6=""),"",D15/VLOOKUP(C6,ResearchPipeline[#All],25,FALSE()))</f>
        <v/>
      </c>
      <c r="F15" s="78">
        <f>IF(OR(C7="",C7=0),"",D15/C7)</f>
        <v/>
      </c>
      <c r="G15" s="79">
        <f>IF(OR(D15="",C6=""),"",D15*VLOOKUP(C6,ResearchPipeline[#All],5,FALSE()))</f>
        <v/>
      </c>
      <c r="H15" s="80">
        <f>IF(D15="","",IF(D15&gt;0,"Profitable","Loss"))</f>
        <v/>
      </c>
      <c r="I15" s="59" t="n"/>
      <c r="J15" s="59" t="n"/>
    </row>
    <row r="16" ht="15" customHeight="1" s="58">
      <c r="A16" s="59" t="n"/>
      <c r="B16" s="90" t="n">
        <v>0.25</v>
      </c>
      <c r="C16" s="72">
        <f>IF(C7="","",C7*B16)</f>
        <v/>
      </c>
      <c r="D16" s="72">
        <f>IF(C8="","",C8-C16)</f>
        <v/>
      </c>
      <c r="E16" s="73">
        <f>IF(OR(D16="",C6=""),"",D16/VLOOKUP(C6,ResearchPipeline[#All],25,FALSE()))</f>
        <v/>
      </c>
      <c r="F16" s="73">
        <f>IF(OR(C7="",C7=0),"",D16/C7)</f>
        <v/>
      </c>
      <c r="G16" s="74">
        <f>IF(OR(D16="",C6=""),"",D16*VLOOKUP(C6,ResearchPipeline[#All],5,FALSE()))</f>
        <v/>
      </c>
      <c r="H16" s="75">
        <f>IF(D16="","",IF(D16&gt;0,"Profitable","Loss"))</f>
        <v/>
      </c>
      <c r="I16" s="59" t="n"/>
      <c r="J16" s="59" t="n"/>
    </row>
    <row r="17" ht="15" customHeight="1" s="58">
      <c r="A17" s="59" t="n"/>
      <c r="B17" s="91" t="n">
        <v>0.3</v>
      </c>
      <c r="C17" s="77">
        <f>IF(C7="","",C7*B17)</f>
        <v/>
      </c>
      <c r="D17" s="77">
        <f>IF(C8="","",C8-C17)</f>
        <v/>
      </c>
      <c r="E17" s="78">
        <f>IF(OR(D17="",C6=""),"",D17/VLOOKUP(C6,ResearchPipeline[#All],25,FALSE()))</f>
        <v/>
      </c>
      <c r="F17" s="78">
        <f>IF(OR(C7="",C7=0),"",D17/C7)</f>
        <v/>
      </c>
      <c r="G17" s="79">
        <f>IF(OR(D17="",C6=""),"",D17*VLOOKUP(C6,ResearchPipeline[#All],5,FALSE()))</f>
        <v/>
      </c>
      <c r="H17" s="80">
        <f>IF(D17="","",IF(D17&gt;0,"Profitable","Loss"))</f>
        <v/>
      </c>
      <c r="I17" s="59" t="n"/>
      <c r="J17" s="59" t="n"/>
    </row>
    <row r="18" ht="15" customHeight="1" s="58">
      <c r="A18" s="59" t="n"/>
      <c r="B18" s="90" t="n">
        <v>0.35</v>
      </c>
      <c r="C18" s="72">
        <f>IF(C7="","",C7*B18)</f>
        <v/>
      </c>
      <c r="D18" s="72">
        <f>IF(C8="","",C8-C18)</f>
        <v/>
      </c>
      <c r="E18" s="73">
        <f>IF(OR(D18="",C6=""),"",D18/VLOOKUP(C6,ResearchPipeline[#All],25,FALSE()))</f>
        <v/>
      </c>
      <c r="F18" s="73">
        <f>IF(OR(C7="",C7=0),"",D18/C7)</f>
        <v/>
      </c>
      <c r="G18" s="74">
        <f>IF(OR(D18="",C6=""),"",D18*VLOOKUP(C6,ResearchPipeline[#All],5,FALSE()))</f>
        <v/>
      </c>
      <c r="H18" s="75">
        <f>IF(D18="","",IF(D18&gt;0,"Profitable","Loss"))</f>
        <v/>
      </c>
      <c r="I18" s="59" t="n"/>
      <c r="J18" s="59" t="n"/>
    </row>
    <row r="19" ht="15" customHeight="1" s="58">
      <c r="A19" s="59" t="n"/>
      <c r="B19" s="91" t="n">
        <v>0.4</v>
      </c>
      <c r="C19" s="77">
        <f>IF(C7="","",C7*B19)</f>
        <v/>
      </c>
      <c r="D19" s="77">
        <f>IF(C8="","",C8-C19)</f>
        <v/>
      </c>
      <c r="E19" s="78">
        <f>IF(OR(D19="",C6=""),"",D19/VLOOKUP(C6,ResearchPipeline[#All],25,FALSE()))</f>
        <v/>
      </c>
      <c r="F19" s="78">
        <f>IF(OR(C7="",C7=0),"",D19/C7)</f>
        <v/>
      </c>
      <c r="G19" s="79">
        <f>IF(OR(D19="",C6=""),"",D19*VLOOKUP(C6,ResearchPipeline[#All],5,FALSE()))</f>
        <v/>
      </c>
      <c r="H19" s="80">
        <f>IF(D19="","",IF(D19&gt;0,"Profitable","Loss"))</f>
        <v/>
      </c>
      <c r="I19" s="59" t="n"/>
      <c r="J19" s="59" t="n"/>
    </row>
    <row r="20" ht="15" customHeight="1" s="58">
      <c r="A20" s="59" t="n"/>
      <c r="B20" s="90" t="n">
        <v>0.5</v>
      </c>
      <c r="C20" s="72">
        <f>IF(C7="","",C7*B20)</f>
        <v/>
      </c>
      <c r="D20" s="72">
        <f>IF(C8="","",C8-C20)</f>
        <v/>
      </c>
      <c r="E20" s="73">
        <f>IF(OR(D20="",C6=""),"",D20/VLOOKUP(C6,ResearchPipeline[#All],25,FALSE()))</f>
        <v/>
      </c>
      <c r="F20" s="73">
        <f>IF(OR(C7="",C7=0),"",D20/C7)</f>
        <v/>
      </c>
      <c r="G20" s="74">
        <f>IF(OR(D20="",C6=""),"",D20*VLOOKUP(C6,ResearchPipeline[#All],5,FALSE()))</f>
        <v/>
      </c>
      <c r="H20" s="75">
        <f>IF(D20="","",IF(D20&gt;0,"Profitable","Loss"))</f>
        <v/>
      </c>
      <c r="I20" s="59" t="n"/>
      <c r="J20" s="59" t="n"/>
    </row>
    <row r="21" ht="15" customHeight="1" s="58">
      <c r="A21" s="59" t="n"/>
      <c r="B21" s="91" t="n">
        <v>0.6</v>
      </c>
      <c r="C21" s="77">
        <f>IF(C7="","",C7*B21)</f>
        <v/>
      </c>
      <c r="D21" s="77">
        <f>IF(C8="","",C8-C21)</f>
        <v/>
      </c>
      <c r="E21" s="78">
        <f>IF(OR(D21="",C6=""),"",D21/VLOOKUP(C6,ResearchPipeline[#All],25,FALSE()))</f>
        <v/>
      </c>
      <c r="F21" s="78">
        <f>IF(OR(C7="",C7=0),"",D21/C7)</f>
        <v/>
      </c>
      <c r="G21" s="79">
        <f>IF(OR(D21="",C6=""),"",D21*VLOOKUP(C6,ResearchPipeline[#All],5,FALSE()))</f>
        <v/>
      </c>
      <c r="H21" s="80">
        <f>IF(D21="","",IF(D21&gt;0,"Profitable","Loss"))</f>
        <v/>
      </c>
      <c r="I21" s="59" t="n"/>
      <c r="J21" s="59" t="n"/>
    </row>
    <row r="22" ht="15" customHeight="1" s="58">
      <c r="A22" s="59" t="n"/>
      <c r="B22" s="59" t="n"/>
      <c r="C22" s="59" t="n"/>
      <c r="D22" s="59" t="n"/>
      <c r="E22" s="59" t="n"/>
      <c r="F22" s="59" t="n"/>
      <c r="G22" s="59" t="n"/>
      <c r="H22" s="59" t="n"/>
      <c r="I22" s="59" t="n"/>
      <c r="J22" s="59" t="n"/>
    </row>
    <row r="23" ht="15" customHeight="1" s="58">
      <c r="A23" s="59" t="n"/>
      <c r="B23" s="59" t="n"/>
      <c r="C23" s="59" t="n"/>
      <c r="D23" s="59" t="n"/>
      <c r="E23" s="59" t="n"/>
      <c r="F23" s="59" t="n"/>
      <c r="G23" s="59" t="n"/>
      <c r="H23" s="59" t="n"/>
      <c r="I23" s="59" t="n"/>
      <c r="J23" s="59" t="n"/>
    </row>
    <row r="24" ht="15" customHeight="1" s="58">
      <c r="A24" s="59" t="n"/>
      <c r="B24" s="59" t="n"/>
      <c r="C24" s="59" t="n"/>
      <c r="D24" s="59" t="n"/>
      <c r="E24" s="59" t="n"/>
      <c r="F24" s="59" t="n"/>
      <c r="G24" s="59" t="n"/>
      <c r="H24" s="59" t="n"/>
      <c r="I24" s="59" t="n"/>
      <c r="J24" s="59" t="n"/>
    </row>
    <row r="25" ht="15" customHeight="1" s="58">
      <c r="A25" s="59" t="n"/>
      <c r="B25" s="59" t="n"/>
      <c r="C25" s="59" t="n"/>
      <c r="D25" s="59" t="n"/>
      <c r="E25" s="59" t="n"/>
      <c r="F25" s="59" t="n"/>
      <c r="G25" s="59" t="n"/>
      <c r="H25" s="59" t="n"/>
      <c r="I25" s="59" t="n"/>
      <c r="J25" s="59" t="n"/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2">
    <mergeCell ref="B2:L2"/>
    <mergeCell ref="B3:L3"/>
  </mergeCells>
  <conditionalFormatting sqref="H12:H21">
    <cfRule type="cellIs" rank="0" priority="2" equalAverage="0" operator="equal" aboveAverage="0" dxfId="2" text="" percent="0" bottom="0">
      <formula>"Profitable"</formula>
    </cfRule>
    <cfRule type="cellIs" rank="0" priority="3" equalAverage="0" operator="equal" aboveAverage="0" dxfId="3" text="" percent="0" bottom="0">
      <formula>"Loss"</formula>
    </cfRule>
  </conditionalFormatting>
  <dataValidations count="1">
    <dataValidation sqref="C6" showDropDown="0" showInputMessage="0" showErrorMessage="0" allowBlank="1" type="list">
      <formula1>=ResearchPipeline[ASIN]</formula1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3.xml><?xml version="1.0" encoding="utf-8"?>
<worksheet xmlns="http://schemas.openxmlformats.org/spreadsheetml/2006/main">
  <sheetPr filterMode="0">
    <tabColor rgb="FF6C5CE7"/>
    <outlinePr summaryBelow="1" summaryRight="1"/>
    <pageSetUpPr fitToPage="0"/>
  </sheetPr>
  <dimension ref="A1:L18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57" min="1" max="1"/>
    <col width="22" customWidth="1" style="57" min="2" max="2"/>
    <col width="16" customWidth="1" style="57" min="3" max="9"/>
  </cols>
  <sheetData>
    <row r="1" ht="15" customHeight="1" s="58">
      <c r="A1" s="59" t="n"/>
      <c r="B1" s="59" t="n"/>
      <c r="C1" s="59" t="n"/>
      <c r="D1" s="59" t="n"/>
      <c r="E1" s="59" t="n"/>
      <c r="F1" s="59" t="n"/>
      <c r="G1" s="59" t="n"/>
      <c r="H1" s="59" t="n"/>
      <c r="I1" s="59" t="n"/>
      <c r="J1" s="59" t="n"/>
    </row>
    <row r="2" ht="19.5" customHeight="1" s="58">
      <c r="A2" s="59" t="n"/>
      <c r="B2" s="60" t="inlineStr">
        <is>
          <t>SUPPLIER COMPARISON SCORECARD</t>
        </is>
      </c>
    </row>
    <row r="3" ht="15" customHeight="1" s="58">
      <c r="A3" s="59" t="n"/>
      <c r="B3" s="61" t="inlineStr">
        <is>
          <t>Compare up to 3 suppliers across weighted criteria to find the best partner</t>
        </is>
      </c>
    </row>
    <row r="4" ht="15" customHeight="1" s="58">
      <c r="A4" s="59" t="n"/>
      <c r="B4" s="59" t="n"/>
      <c r="C4" s="59" t="n"/>
      <c r="D4" s="59" t="n"/>
      <c r="E4" s="59" t="n"/>
      <c r="F4" s="59" t="n"/>
      <c r="G4" s="59" t="n"/>
      <c r="H4" s="59" t="n"/>
      <c r="I4" s="59" t="n"/>
      <c r="J4" s="59" t="n"/>
    </row>
    <row r="5" ht="15" customHeight="1" s="58">
      <c r="A5" s="59" t="n"/>
      <c r="B5" s="82" t="inlineStr">
        <is>
          <t xml:space="preserve">  WEIGHTED SUPPLIER SCORING</t>
        </is>
      </c>
      <c r="C5" s="83" t="n"/>
      <c r="D5" s="83" t="n"/>
      <c r="E5" s="83" t="n"/>
      <c r="F5" s="83" t="n"/>
      <c r="G5" s="83" t="n"/>
      <c r="H5" s="84" t="n"/>
      <c r="I5" s="59" t="n"/>
      <c r="J5" s="59" t="n"/>
    </row>
    <row r="6" ht="15" customHeight="1" s="58">
      <c r="A6" s="59" t="n"/>
      <c r="B6" s="89" t="inlineStr">
        <is>
          <t>Criteria</t>
        </is>
      </c>
      <c r="C6" s="89" t="inlineStr">
        <is>
          <t>Weight</t>
        </is>
      </c>
      <c r="D6" s="89" t="inlineStr">
        <is>
          <t>Supplier 1</t>
        </is>
      </c>
      <c r="E6" s="89" t="inlineStr">
        <is>
          <t>S1 Weighted</t>
        </is>
      </c>
      <c r="F6" s="89" t="inlineStr">
        <is>
          <t>Supplier 2</t>
        </is>
      </c>
      <c r="G6" s="89" t="inlineStr">
        <is>
          <t>S2 Weighted</t>
        </is>
      </c>
      <c r="H6" s="89" t="inlineStr">
        <is>
          <t>Supplier 3</t>
        </is>
      </c>
      <c r="I6" s="89" t="inlineStr">
        <is>
          <t>S3 Weighted</t>
        </is>
      </c>
      <c r="J6" s="59" t="n"/>
    </row>
    <row r="7" ht="15" customHeight="1" s="58">
      <c r="A7" s="59" t="n"/>
      <c r="B7" s="75" t="inlineStr">
        <is>
          <t>Unit Price</t>
        </is>
      </c>
      <c r="C7" s="90" t="n">
        <v>0.25</v>
      </c>
      <c r="D7" s="92" t="n">
        <v>8</v>
      </c>
      <c r="E7" s="93">
        <f>IF(D7="","",D7*C7)</f>
        <v/>
      </c>
      <c r="F7" s="92" t="n">
        <v>6</v>
      </c>
      <c r="G7" s="93">
        <f>IF(F7="","",F7*C7)</f>
        <v/>
      </c>
      <c r="H7" s="92" t="n">
        <v>7</v>
      </c>
      <c r="I7" s="93">
        <f>IF(H7="","",H7*C7)</f>
        <v/>
      </c>
      <c r="J7" s="59" t="n"/>
    </row>
    <row r="8" ht="15" customHeight="1" s="58">
      <c r="A8" s="59" t="n"/>
      <c r="B8" s="80" t="inlineStr">
        <is>
          <t>Lead Time</t>
        </is>
      </c>
      <c r="C8" s="91" t="n">
        <v>0.15</v>
      </c>
      <c r="D8" s="94" t="n">
        <v>7</v>
      </c>
      <c r="E8" s="95">
        <f>IF(D8="","",D8*C8)</f>
        <v/>
      </c>
      <c r="F8" s="94" t="n">
        <v>9</v>
      </c>
      <c r="G8" s="95">
        <f>IF(F8="","",F8*C8)</f>
        <v/>
      </c>
      <c r="H8" s="94" t="n">
        <v>6</v>
      </c>
      <c r="I8" s="95">
        <f>IF(H8="","",H8*C8)</f>
        <v/>
      </c>
      <c r="J8" s="59" t="n"/>
    </row>
    <row r="9" ht="15" customHeight="1" s="58">
      <c r="A9" s="59" t="n"/>
      <c r="B9" s="75" t="inlineStr">
        <is>
          <t>Quality Rating (1-10)</t>
        </is>
      </c>
      <c r="C9" s="90" t="n">
        <v>0.2</v>
      </c>
      <c r="D9" s="92" t="n">
        <v>9</v>
      </c>
      <c r="E9" s="93">
        <f>IF(D9="","",D9*C9)</f>
        <v/>
      </c>
      <c r="F9" s="92" t="n">
        <v>7</v>
      </c>
      <c r="G9" s="93">
        <f>IF(F9="","",F9*C9)</f>
        <v/>
      </c>
      <c r="H9" s="92" t="n">
        <v>8</v>
      </c>
      <c r="I9" s="93">
        <f>IF(H9="","",H9*C9)</f>
        <v/>
      </c>
      <c r="J9" s="59" t="n"/>
    </row>
    <row r="10" ht="15" customHeight="1" s="58">
      <c r="A10" s="59" t="n"/>
      <c r="B10" s="80" t="inlineStr">
        <is>
          <t>MOQ Flexibility</t>
        </is>
      </c>
      <c r="C10" s="91" t="n">
        <v>0.1</v>
      </c>
      <c r="D10" s="94" t="n">
        <v>6</v>
      </c>
      <c r="E10" s="95">
        <f>IF(D10="","",D10*C10)</f>
        <v/>
      </c>
      <c r="F10" s="94" t="n">
        <v>8</v>
      </c>
      <c r="G10" s="95">
        <f>IF(F10="","",F10*C10)</f>
        <v/>
      </c>
      <c r="H10" s="94" t="n">
        <v>7</v>
      </c>
      <c r="I10" s="95">
        <f>IF(H10="","",H10*C10)</f>
        <v/>
      </c>
      <c r="J10" s="59" t="n"/>
    </row>
    <row r="11" ht="15" customHeight="1" s="58">
      <c r="A11" s="59" t="n"/>
      <c r="B11" s="75" t="inlineStr">
        <is>
          <t>Communication</t>
        </is>
      </c>
      <c r="C11" s="90" t="n">
        <v>0.1</v>
      </c>
      <c r="D11" s="92" t="n">
        <v>8</v>
      </c>
      <c r="E11" s="93">
        <f>IF(D11="","",D11*C11)</f>
        <v/>
      </c>
      <c r="F11" s="92" t="n">
        <v>5</v>
      </c>
      <c r="G11" s="93">
        <f>IF(F11="","",F11*C11)</f>
        <v/>
      </c>
      <c r="H11" s="92" t="n">
        <v>9</v>
      </c>
      <c r="I11" s="93">
        <f>IF(H11="","",H11*C11)</f>
        <v/>
      </c>
      <c r="J11" s="59" t="n"/>
    </row>
    <row r="12" ht="15" customHeight="1" s="58">
      <c r="A12" s="59" t="n"/>
      <c r="B12" s="80" t="inlineStr">
        <is>
          <t>Payment Terms</t>
        </is>
      </c>
      <c r="C12" s="91" t="n">
        <v>0.1</v>
      </c>
      <c r="D12" s="94" t="n">
        <v>7</v>
      </c>
      <c r="E12" s="95">
        <f>IF(D12="","",D12*C12)</f>
        <v/>
      </c>
      <c r="F12" s="94" t="n">
        <v>8</v>
      </c>
      <c r="G12" s="95">
        <f>IF(F12="","",F12*C12)</f>
        <v/>
      </c>
      <c r="H12" s="94" t="n">
        <v>6</v>
      </c>
      <c r="I12" s="95">
        <f>IF(H12="","",H12*C12)</f>
        <v/>
      </c>
      <c r="J12" s="59" t="n"/>
    </row>
    <row r="13" ht="15" customHeight="1" s="58">
      <c r="A13" s="59" t="n"/>
      <c r="B13" s="75" t="inlineStr">
        <is>
          <t>Sample Quality</t>
        </is>
      </c>
      <c r="C13" s="90" t="n">
        <v>0.1</v>
      </c>
      <c r="D13" s="92" t="n">
        <v>9</v>
      </c>
      <c r="E13" s="93">
        <f>IF(D13="","",D13*C13)</f>
        <v/>
      </c>
      <c r="F13" s="92" t="n">
        <v>6</v>
      </c>
      <c r="G13" s="93">
        <f>IF(F13="","",F13*C13)</f>
        <v/>
      </c>
      <c r="H13" s="92" t="n">
        <v>7</v>
      </c>
      <c r="I13" s="93">
        <f>IF(H13="","",H13*C13)</f>
        <v/>
      </c>
      <c r="J13" s="59" t="n"/>
    </row>
    <row r="14" ht="17.25" customHeight="1" s="58">
      <c r="A14" s="59" t="n"/>
      <c r="B14" s="96" t="inlineStr">
        <is>
          <t>TOTAL SCORE</t>
        </is>
      </c>
      <c r="C14" s="97">
        <f>SUM(C7:C13)</f>
        <v/>
      </c>
      <c r="D14" s="98" t="n"/>
      <c r="E14" s="99">
        <f>SUM(E7:E13)</f>
        <v/>
      </c>
      <c r="F14" s="98" t="n"/>
      <c r="G14" s="99">
        <f>SUM(G7:G13)</f>
        <v/>
      </c>
      <c r="H14" s="98" t="n"/>
      <c r="I14" s="99">
        <f>SUM(I7:I13)</f>
        <v/>
      </c>
      <c r="J14" s="59" t="n"/>
    </row>
    <row r="15" ht="15" customHeight="1" s="58">
      <c r="A15" s="59" t="n"/>
      <c r="B15" s="59" t="n"/>
      <c r="C15" s="59" t="n"/>
      <c r="D15" s="59" t="n"/>
      <c r="E15" s="59" t="n"/>
      <c r="F15" s="59" t="n"/>
      <c r="G15" s="59" t="n"/>
      <c r="H15" s="59" t="n"/>
      <c r="I15" s="59" t="n"/>
      <c r="J15" s="59" t="n"/>
    </row>
    <row r="16" ht="15" customHeight="1" s="58">
      <c r="A16" s="59" t="n"/>
      <c r="B16" s="59" t="n"/>
      <c r="C16" s="59" t="n"/>
      <c r="D16" s="59" t="n"/>
      <c r="E16" s="59" t="n"/>
      <c r="F16" s="59" t="n"/>
      <c r="G16" s="59" t="n"/>
      <c r="H16" s="59" t="n"/>
      <c r="I16" s="59" t="n"/>
      <c r="J16" s="59" t="n"/>
    </row>
    <row r="17" ht="15" customHeight="1" s="58">
      <c r="A17" s="59" t="n"/>
      <c r="B17" s="59" t="n"/>
      <c r="C17" s="59" t="n"/>
      <c r="D17" s="59" t="n"/>
      <c r="E17" s="59" t="n"/>
      <c r="F17" s="59" t="n"/>
      <c r="G17" s="59" t="n"/>
      <c r="H17" s="59" t="n"/>
      <c r="I17" s="59" t="n"/>
      <c r="J17" s="59" t="n"/>
    </row>
    <row r="18" ht="15" customHeight="1" s="58">
      <c r="A18" s="59" t="n"/>
      <c r="B18" s="59" t="n"/>
      <c r="C18" s="59" t="n"/>
      <c r="D18" s="59" t="n"/>
      <c r="E18" s="59" t="n"/>
      <c r="F18" s="59" t="n"/>
      <c r="G18" s="59" t="n"/>
      <c r="H18" s="59" t="n"/>
      <c r="I18" s="59" t="n"/>
      <c r="J18" s="59" t="n"/>
    </row>
  </sheetData>
  <mergeCells count="2">
    <mergeCell ref="B2:L2"/>
    <mergeCell ref="B3:L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4.xml><?xml version="1.0" encoding="utf-8"?>
<worksheet xmlns="http://schemas.openxmlformats.org/spreadsheetml/2006/main">
  <sheetPr filterMode="0">
    <tabColor rgb="FF00A878"/>
    <outlinePr summaryBelow="1" summaryRight="1"/>
    <pageSetUpPr fitToPage="0"/>
  </sheetPr>
  <dimension ref="A1:J40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57" min="1" max="1"/>
    <col width="18" customWidth="1" style="57" min="2" max="8"/>
  </cols>
  <sheetData>
    <row r="1" ht="15" customHeight="1" s="58">
      <c r="A1" s="59" t="n"/>
      <c r="B1" s="59" t="n"/>
      <c r="C1" s="59" t="n"/>
      <c r="D1" s="59" t="n"/>
      <c r="E1" s="59" t="n"/>
      <c r="F1" s="59" t="n"/>
      <c r="G1" s="59" t="n"/>
      <c r="H1" s="59" t="n"/>
      <c r="I1" s="59" t="n"/>
      <c r="J1" s="59" t="n"/>
    </row>
    <row r="2" ht="19.5" customHeight="1" s="58">
      <c r="A2" s="59" t="n"/>
      <c r="B2" s="60" t="inlineStr">
        <is>
          <t>CASH FLOW &amp; INVENTORY TURNOVER</t>
        </is>
      </c>
      <c r="I2" s="59" t="n"/>
      <c r="J2" s="59" t="n"/>
    </row>
    <row r="3" ht="15" customHeight="1" s="58">
      <c r="A3" s="59" t="n"/>
      <c r="B3" s="61" t="inlineStr">
        <is>
          <t>Track capital deployment and turnover for each product</t>
        </is>
      </c>
      <c r="I3" s="59" t="n"/>
      <c r="J3" s="59" t="n"/>
    </row>
    <row r="4" ht="15" customHeight="1" s="58">
      <c r="A4" s="59" t="n"/>
      <c r="B4" s="59" t="n"/>
      <c r="C4" s="59" t="n"/>
      <c r="D4" s="59" t="n"/>
      <c r="E4" s="59" t="n"/>
      <c r="F4" s="59" t="n"/>
      <c r="G4" s="59" t="n"/>
      <c r="H4" s="59" t="n"/>
      <c r="I4" s="59" t="n"/>
      <c r="J4" s="59" t="n"/>
    </row>
    <row r="5" ht="15" customHeight="1" s="58">
      <c r="A5" s="59" t="n"/>
      <c r="B5" s="82" t="inlineStr">
        <is>
          <t xml:space="preserve">  CAPITAL ANALYSIS</t>
        </is>
      </c>
      <c r="C5" s="83" t="n"/>
      <c r="D5" s="83" t="n"/>
      <c r="E5" s="83" t="n"/>
      <c r="F5" s="83" t="n"/>
      <c r="G5" s="83" t="n"/>
      <c r="H5" s="84" t="n"/>
      <c r="I5" s="59" t="n"/>
      <c r="J5" s="59" t="n"/>
    </row>
    <row r="6" ht="21.75" customHeight="1" s="58">
      <c r="A6" s="59" t="n"/>
      <c r="B6" s="89" t="inlineStr">
        <is>
          <t>ASIN</t>
        </is>
      </c>
      <c r="C6" s="89" t="inlineStr">
        <is>
          <t>Inventory Value ($)</t>
        </is>
      </c>
      <c r="D6" s="89" t="inlineStr">
        <is>
          <t>Monthly Revenue ($)</t>
        </is>
      </c>
      <c r="E6" s="89" t="inlineStr">
        <is>
          <t>Monthly Profit ($)</t>
        </is>
      </c>
      <c r="F6" s="89" t="inlineStr">
        <is>
          <t>Turnover Rate</t>
        </is>
      </c>
      <c r="G6" s="89" t="inlineStr">
        <is>
          <t>Payback (mo)</t>
        </is>
      </c>
      <c r="H6" s="89" t="inlineStr">
        <is>
          <t>Capital Efficiency</t>
        </is>
      </c>
      <c r="I6" s="59" t="n"/>
      <c r="J6" s="59" t="n"/>
    </row>
    <row r="7" ht="15" customHeight="1" s="58">
      <c r="A7" s="59" t="n"/>
      <c r="B7" s="119" t="inlineStr">
        <is>
          <t>B09V3KXJPB</t>
        </is>
      </c>
      <c r="C7" s="100">
        <f>IFERROR(VLOOKUP(B7,ResearchPipeline[#All],34,FALSE()),"")</f>
        <v/>
      </c>
      <c r="D7" s="100">
        <f>IFERROR(VLOOKUP(B7,ResearchPipeline[#All],7,FALSE())*VLOOKUP(B7,ResearchPipeline[#All],5,FALSE()),"")</f>
        <v/>
      </c>
      <c r="E7" s="100">
        <f>IFERROR(VLOOKUP(B7,ResearchPipeline[#All],29,FALSE()),"")</f>
        <v/>
      </c>
      <c r="F7" s="101">
        <f>IF(OR(C7="",C7=0),"",D7/C7*12)</f>
        <v/>
      </c>
      <c r="G7" s="76">
        <f>IF(OR(E7="",E7=0),"",C7/E7)</f>
        <v/>
      </c>
      <c r="H7" s="73">
        <f>IF(OR(C7="",C7=0),"",E7/C7)</f>
        <v/>
      </c>
      <c r="I7" s="59" t="n"/>
      <c r="J7" s="59" t="n"/>
    </row>
    <row r="8" ht="15" customHeight="1" s="58">
      <c r="A8" s="59" t="n"/>
      <c r="B8" s="120" t="inlineStr">
        <is>
          <t>B08N5WRWNW</t>
        </is>
      </c>
      <c r="C8" s="102">
        <f>IFERROR(VLOOKUP(B8,ResearchPipeline[#All],34,FALSE()),"")</f>
        <v/>
      </c>
      <c r="D8" s="102">
        <f>IFERROR(VLOOKUP(B8,ResearchPipeline[#All],7,FALSE())*VLOOKUP(B8,ResearchPipeline[#All],5,FALSE()),"")</f>
        <v/>
      </c>
      <c r="E8" s="102">
        <f>IFERROR(VLOOKUP(B8,ResearchPipeline[#All],29,FALSE()),"")</f>
        <v/>
      </c>
      <c r="F8" s="103">
        <f>IF(OR(C8="",C8=0),"",D8/C8*12)</f>
        <v/>
      </c>
      <c r="G8" s="81">
        <f>IF(OR(E8="",E8=0),"",C8/E8)</f>
        <v/>
      </c>
      <c r="H8" s="78">
        <f>IF(OR(C8="",C8=0),"",E8/C8)</f>
        <v/>
      </c>
      <c r="I8" s="59" t="n"/>
      <c r="J8" s="59" t="n"/>
    </row>
    <row r="9" ht="15" customHeight="1" s="58">
      <c r="A9" s="59" t="n"/>
      <c r="B9" s="119" t="inlineStr">
        <is>
          <t>B07PQNHSMX</t>
        </is>
      </c>
      <c r="C9" s="100">
        <f>IFERROR(VLOOKUP(B9,ResearchPipeline[#All],34,FALSE()),"")</f>
        <v/>
      </c>
      <c r="D9" s="100">
        <f>IFERROR(VLOOKUP(B9,ResearchPipeline[#All],7,FALSE())*VLOOKUP(B9,ResearchPipeline[#All],5,FALSE()),"")</f>
        <v/>
      </c>
      <c r="E9" s="100">
        <f>IFERROR(VLOOKUP(B9,ResearchPipeline[#All],29,FALSE()),"")</f>
        <v/>
      </c>
      <c r="F9" s="101">
        <f>IF(OR(C9="",C9=0),"",D9/C9*12)</f>
        <v/>
      </c>
      <c r="G9" s="76">
        <f>IF(OR(E9="",E9=0),"",C9/E9)</f>
        <v/>
      </c>
      <c r="H9" s="73">
        <f>IF(OR(C9="",C9=0),"",E9/C9)</f>
        <v/>
      </c>
      <c r="I9" s="59" t="n"/>
      <c r="J9" s="59" t="n"/>
    </row>
    <row r="10" ht="15" customHeight="1" s="58">
      <c r="A10" s="59" t="n"/>
      <c r="B10" s="120" t="inlineStr">
        <is>
          <t>B09K2RTWXN</t>
        </is>
      </c>
      <c r="C10" s="102">
        <f>IFERROR(VLOOKUP(B10,ResearchPipeline[#All],34,FALSE()),"")</f>
        <v/>
      </c>
      <c r="D10" s="102">
        <f>IFERROR(VLOOKUP(B10,ResearchPipeline[#All],7,FALSE())*VLOOKUP(B10,ResearchPipeline[#All],5,FALSE()),"")</f>
        <v/>
      </c>
      <c r="E10" s="102">
        <f>IFERROR(VLOOKUP(B10,ResearchPipeline[#All],29,FALSE()),"")</f>
        <v/>
      </c>
      <c r="F10" s="103">
        <f>IF(OR(C10="",C10=0),"",D10/C10*12)</f>
        <v/>
      </c>
      <c r="G10" s="81">
        <f>IF(OR(E10="",E10=0),"",C10/E10)</f>
        <v/>
      </c>
      <c r="H10" s="78">
        <f>IF(OR(C10="",C10=0),"",E10/C10)</f>
        <v/>
      </c>
      <c r="I10" s="59" t="n"/>
      <c r="J10" s="59" t="n"/>
    </row>
    <row r="11" ht="15" customHeight="1" s="58">
      <c r="A11" s="59" t="n"/>
      <c r="B11" s="119" t="inlineStr">
        <is>
          <t>B08QZ3R5YP</t>
        </is>
      </c>
      <c r="C11" s="100">
        <f>IFERROR(VLOOKUP(B11,ResearchPipeline[#All],34,FALSE()),"")</f>
        <v/>
      </c>
      <c r="D11" s="100">
        <f>IFERROR(VLOOKUP(B11,ResearchPipeline[#All],7,FALSE())*VLOOKUP(B11,ResearchPipeline[#All],5,FALSE()),"")</f>
        <v/>
      </c>
      <c r="E11" s="100">
        <f>IFERROR(VLOOKUP(B11,ResearchPipeline[#All],29,FALSE()),"")</f>
        <v/>
      </c>
      <c r="F11" s="101">
        <f>IF(OR(C11="",C11=0),"",D11/C11*12)</f>
        <v/>
      </c>
      <c r="G11" s="76">
        <f>IF(OR(E11="",E11=0),"",C11/E11)</f>
        <v/>
      </c>
      <c r="H11" s="73">
        <f>IF(OR(C11="",C11=0),"",E11/C11)</f>
        <v/>
      </c>
      <c r="I11" s="59" t="n"/>
      <c r="J11" s="59" t="n"/>
    </row>
    <row r="12" ht="15" customHeight="1" s="58">
      <c r="A12" s="59" t="n"/>
      <c r="B12" s="121" t="n"/>
      <c r="C12" s="80">
        <f>IFERROR(VLOOKUP(B12,ResearchPipeline[#All],34,FALSE()),"")</f>
        <v/>
      </c>
      <c r="D12" s="79">
        <f>IFERROR(VLOOKUP(B12,ResearchPipeline[#All],7,FALSE())*VLOOKUP(B12,ResearchPipeline[#All],5,FALSE()),"")</f>
        <v/>
      </c>
      <c r="E12" s="79">
        <f>IFERROR(VLOOKUP(B12,ResearchPipeline[#All],29,FALSE()),"")</f>
        <v/>
      </c>
      <c r="F12" s="103">
        <f>IF(OR(C12="",C12=0),"",D12/C12*12)</f>
        <v/>
      </c>
      <c r="G12" s="81">
        <f>IF(OR(E12="",E12=0),"",C12/E12)</f>
        <v/>
      </c>
      <c r="H12" s="78">
        <f>IF(OR(C12="",C12=0),"",E12/C12)</f>
        <v/>
      </c>
      <c r="I12" s="59" t="n"/>
      <c r="J12" s="59" t="n"/>
    </row>
    <row r="13" ht="15" customHeight="1" s="58">
      <c r="A13" s="59" t="n"/>
      <c r="B13" s="122" t="n"/>
      <c r="C13" s="75">
        <f>IFERROR(VLOOKUP(B13,ResearchPipeline[#All],34,FALSE()),"")</f>
        <v/>
      </c>
      <c r="D13" s="74">
        <f>IFERROR(VLOOKUP(B13,ResearchPipeline[#All],7,FALSE())*VLOOKUP(B13,ResearchPipeline[#All],5,FALSE()),"")</f>
        <v/>
      </c>
      <c r="E13" s="74">
        <f>IFERROR(VLOOKUP(B13,ResearchPipeline[#All],29,FALSE()),"")</f>
        <v/>
      </c>
      <c r="F13" s="101">
        <f>IF(OR(C13="",C13=0),"",D13/C13*12)</f>
        <v/>
      </c>
      <c r="G13" s="76">
        <f>IF(OR(E13="",E13=0),"",C13/E13)</f>
        <v/>
      </c>
      <c r="H13" s="73">
        <f>IF(OR(C13="",C13=0),"",E13/C13)</f>
        <v/>
      </c>
      <c r="I13" s="59" t="n"/>
      <c r="J13" s="59" t="n"/>
    </row>
    <row r="14" ht="15" customHeight="1" s="58">
      <c r="A14" s="59" t="n"/>
      <c r="B14" s="121" t="n"/>
      <c r="C14" s="80">
        <f>IFERROR(VLOOKUP(B14,ResearchPipeline[#All],34,FALSE()),"")</f>
        <v/>
      </c>
      <c r="D14" s="79">
        <f>IFERROR(VLOOKUP(B14,ResearchPipeline[#All],7,FALSE())*VLOOKUP(B14,ResearchPipeline[#All],5,FALSE()),"")</f>
        <v/>
      </c>
      <c r="E14" s="79">
        <f>IFERROR(VLOOKUP(B14,ResearchPipeline[#All],29,FALSE()),"")</f>
        <v/>
      </c>
      <c r="F14" s="103">
        <f>IF(OR(C14="",C14=0),"",D14/C14*12)</f>
        <v/>
      </c>
      <c r="G14" s="81">
        <f>IF(OR(E14="",E14=0),"",C14/E14)</f>
        <v/>
      </c>
      <c r="H14" s="78">
        <f>IF(OR(C14="",C14=0),"",E14/C14)</f>
        <v/>
      </c>
      <c r="I14" s="59" t="n"/>
      <c r="J14" s="59" t="n"/>
    </row>
    <row r="15" ht="15" customHeight="1" s="58">
      <c r="A15" s="59" t="n"/>
      <c r="B15" s="122" t="n"/>
      <c r="C15" s="75">
        <f>IFERROR(VLOOKUP(B15,ResearchPipeline[#All],34,FALSE()),"")</f>
        <v/>
      </c>
      <c r="D15" s="74">
        <f>IFERROR(VLOOKUP(B15,ResearchPipeline[#All],7,FALSE())*VLOOKUP(B15,ResearchPipeline[#All],5,FALSE()),"")</f>
        <v/>
      </c>
      <c r="E15" s="74">
        <f>IFERROR(VLOOKUP(B15,ResearchPipeline[#All],29,FALSE()),"")</f>
        <v/>
      </c>
      <c r="F15" s="101">
        <f>IF(OR(C15="",C15=0),"",D15/C15*12)</f>
        <v/>
      </c>
      <c r="G15" s="76">
        <f>IF(OR(E15="",E15=0),"",C15/E15)</f>
        <v/>
      </c>
      <c r="H15" s="73">
        <f>IF(OR(C15="",C15=0),"",E15/C15)</f>
        <v/>
      </c>
      <c r="I15" s="59" t="n"/>
      <c r="J15" s="59" t="n"/>
    </row>
    <row r="16" ht="15" customHeight="1" s="58">
      <c r="A16" s="59" t="n"/>
      <c r="B16" s="121" t="n"/>
      <c r="C16" s="80">
        <f>IFERROR(VLOOKUP(B16,ResearchPipeline[#All],34,FALSE()),"")</f>
        <v/>
      </c>
      <c r="D16" s="79">
        <f>IFERROR(VLOOKUP(B16,ResearchPipeline[#All],7,FALSE())*VLOOKUP(B16,ResearchPipeline[#All],5,FALSE()),"")</f>
        <v/>
      </c>
      <c r="E16" s="79">
        <f>IFERROR(VLOOKUP(B16,ResearchPipeline[#All],29,FALSE()),"")</f>
        <v/>
      </c>
      <c r="F16" s="103">
        <f>IF(OR(C16="",C16=0),"",D16/C16*12)</f>
        <v/>
      </c>
      <c r="G16" s="81">
        <f>IF(OR(E16="",E16=0),"",C16/E16)</f>
        <v/>
      </c>
      <c r="H16" s="78">
        <f>IF(OR(C16="",C16=0),"",E16/C16)</f>
        <v/>
      </c>
      <c r="I16" s="59" t="n"/>
      <c r="J16" s="59" t="n"/>
    </row>
    <row r="17" ht="15" customHeight="1" s="58">
      <c r="A17" s="59" t="n"/>
      <c r="B17" s="122" t="n"/>
      <c r="C17" s="75">
        <f>IFERROR(VLOOKUP(B17,ResearchPipeline[#All],34,FALSE()),"")</f>
        <v/>
      </c>
      <c r="D17" s="74">
        <f>IFERROR(VLOOKUP(B17,ResearchPipeline[#All],7,FALSE())*VLOOKUP(B17,ResearchPipeline[#All],5,FALSE()),"")</f>
        <v/>
      </c>
      <c r="E17" s="74">
        <f>IFERROR(VLOOKUP(B17,ResearchPipeline[#All],29,FALSE()),"")</f>
        <v/>
      </c>
      <c r="F17" s="101">
        <f>IF(OR(C17="",C17=0),"",D17/C17*12)</f>
        <v/>
      </c>
      <c r="G17" s="76">
        <f>IF(OR(E17="",E17=0),"",C17/E17)</f>
        <v/>
      </c>
      <c r="H17" s="73">
        <f>IF(OR(C17="",C17=0),"",E17/C17)</f>
        <v/>
      </c>
      <c r="I17" s="59" t="n"/>
      <c r="J17" s="59" t="n"/>
    </row>
    <row r="18" ht="15" customHeight="1" s="58">
      <c r="A18" s="59" t="n"/>
      <c r="B18" s="121" t="n"/>
      <c r="C18" s="80">
        <f>IFERROR(VLOOKUP(B18,ResearchPipeline[#All],34,FALSE()),"")</f>
        <v/>
      </c>
      <c r="D18" s="79">
        <f>IFERROR(VLOOKUP(B18,ResearchPipeline[#All],7,FALSE())*VLOOKUP(B18,ResearchPipeline[#All],5,FALSE()),"")</f>
        <v/>
      </c>
      <c r="E18" s="79">
        <f>IFERROR(VLOOKUP(B18,ResearchPipeline[#All],29,FALSE()),"")</f>
        <v/>
      </c>
      <c r="F18" s="103">
        <f>IF(OR(C18="",C18=0),"",D18/C18*12)</f>
        <v/>
      </c>
      <c r="G18" s="81">
        <f>IF(OR(E18="",E18=0),"",C18/E18)</f>
        <v/>
      </c>
      <c r="H18" s="78">
        <f>IF(OR(C18="",C18=0),"",E18/C18)</f>
        <v/>
      </c>
      <c r="I18" s="59" t="n"/>
      <c r="J18" s="59" t="n"/>
    </row>
    <row r="19" ht="15" customHeight="1" s="58">
      <c r="A19" s="59" t="n"/>
      <c r="B19" s="122" t="n"/>
      <c r="C19" s="75">
        <f>IFERROR(VLOOKUP(B19,ResearchPipeline[#All],34,FALSE()),"")</f>
        <v/>
      </c>
      <c r="D19" s="74">
        <f>IFERROR(VLOOKUP(B19,ResearchPipeline[#All],7,FALSE())*VLOOKUP(B19,ResearchPipeline[#All],5,FALSE()),"")</f>
        <v/>
      </c>
      <c r="E19" s="74">
        <f>IFERROR(VLOOKUP(B19,ResearchPipeline[#All],29,FALSE()),"")</f>
        <v/>
      </c>
      <c r="F19" s="101">
        <f>IF(OR(C19="",C19=0),"",D19/C19*12)</f>
        <v/>
      </c>
      <c r="G19" s="76">
        <f>IF(OR(E19="",E19=0),"",C19/E19)</f>
        <v/>
      </c>
      <c r="H19" s="73">
        <f>IF(OR(C19="",C19=0),"",E19/C19)</f>
        <v/>
      </c>
      <c r="I19" s="59" t="n"/>
      <c r="J19" s="59" t="n"/>
    </row>
    <row r="20" ht="15" customHeight="1" s="58">
      <c r="A20" s="59" t="n"/>
      <c r="B20" s="80" t="n"/>
      <c r="C20" s="80" t="n"/>
      <c r="D20" s="79" t="n"/>
      <c r="E20" s="79" t="n"/>
      <c r="F20" s="103">
        <f>IF(OR(C20="",C20=0),"",D20/C20*12)</f>
        <v/>
      </c>
      <c r="G20" s="81">
        <f>IF(OR(E20="",E20=0),"",C20/E20)</f>
        <v/>
      </c>
      <c r="H20" s="78">
        <f>IF(OR(C20="",C20=0),"",E20/C20)</f>
        <v/>
      </c>
      <c r="I20" s="59" t="n"/>
      <c r="J20" s="59" t="n"/>
    </row>
    <row r="21" ht="15" customHeight="1" s="58">
      <c r="A21" s="59" t="n"/>
      <c r="B21" s="75" t="n"/>
      <c r="C21" s="75" t="n"/>
      <c r="D21" s="74" t="n"/>
      <c r="E21" s="74" t="n"/>
      <c r="F21" s="101">
        <f>IF(OR(C21="",C21=0),"",D21/C21*12)</f>
        <v/>
      </c>
      <c r="G21" s="76">
        <f>IF(OR(E21="",E21=0),"",C21/E21)</f>
        <v/>
      </c>
      <c r="H21" s="73">
        <f>IF(OR(C21="",C21=0),"",E21/C21)</f>
        <v/>
      </c>
      <c r="I21" s="59" t="n"/>
      <c r="J21" s="59" t="n"/>
    </row>
    <row r="22" ht="15" customHeight="1" s="58">
      <c r="A22" s="59" t="n"/>
      <c r="B22" s="80" t="n"/>
      <c r="C22" s="80" t="n"/>
      <c r="D22" s="79" t="n"/>
      <c r="E22" s="79" t="n"/>
      <c r="F22" s="103">
        <f>IF(OR(C22="",C22=0),"",D22/C22*12)</f>
        <v/>
      </c>
      <c r="G22" s="81">
        <f>IF(OR(E22="",E22=0),"",C22/E22)</f>
        <v/>
      </c>
      <c r="H22" s="78">
        <f>IF(OR(C22="",C22=0),"",E22/C22)</f>
        <v/>
      </c>
      <c r="I22" s="59" t="n"/>
      <c r="J22" s="59" t="n"/>
    </row>
    <row r="23" ht="15" customHeight="1" s="58">
      <c r="A23" s="59" t="n"/>
      <c r="B23" s="75" t="n"/>
      <c r="C23" s="75" t="n"/>
      <c r="D23" s="74" t="n"/>
      <c r="E23" s="74" t="n"/>
      <c r="F23" s="101">
        <f>IF(OR(C23="",C23=0),"",D23/C23*12)</f>
        <v/>
      </c>
      <c r="G23" s="76">
        <f>IF(OR(E23="",E23=0),"",C23/E23)</f>
        <v/>
      </c>
      <c r="H23" s="73">
        <f>IF(OR(C23="",C23=0),"",E23/C23)</f>
        <v/>
      </c>
      <c r="I23" s="59" t="n"/>
      <c r="J23" s="59" t="n"/>
    </row>
    <row r="24" ht="15" customHeight="1" s="58">
      <c r="A24" s="59" t="n"/>
      <c r="B24" s="80" t="n"/>
      <c r="C24" s="80" t="n"/>
      <c r="D24" s="79" t="n"/>
      <c r="E24" s="79" t="n"/>
      <c r="F24" s="103">
        <f>IF(OR(C24="",C24=0),"",D24/C24*12)</f>
        <v/>
      </c>
      <c r="G24" s="81">
        <f>IF(OR(E24="",E24=0),"",C24/E24)</f>
        <v/>
      </c>
      <c r="H24" s="78">
        <f>IF(OR(C24="",C24=0),"",E24/C24)</f>
        <v/>
      </c>
      <c r="I24" s="59" t="n"/>
      <c r="J24" s="59" t="n"/>
    </row>
    <row r="25" ht="15" customHeight="1" s="58">
      <c r="A25" s="59" t="n"/>
      <c r="B25" s="75" t="n"/>
      <c r="C25" s="75" t="n"/>
      <c r="D25" s="74" t="n"/>
      <c r="E25" s="74" t="n"/>
      <c r="F25" s="101">
        <f>IF(OR(C25="",C25=0),"",D25/C25*12)</f>
        <v/>
      </c>
      <c r="G25" s="76">
        <f>IF(OR(E25="",E25=0),"",C25/E25)</f>
        <v/>
      </c>
      <c r="H25" s="73">
        <f>IF(OR(C25="",C25=0),"",E25/C25)</f>
        <v/>
      </c>
      <c r="I25" s="59" t="n"/>
      <c r="J25" s="59" t="n"/>
    </row>
    <row r="26" ht="15" customHeight="1" s="58">
      <c r="A26" s="59" t="n"/>
      <c r="B26" s="80" t="n"/>
      <c r="C26" s="80" t="n"/>
      <c r="D26" s="79" t="n"/>
      <c r="E26" s="79" t="n"/>
      <c r="F26" s="103">
        <f>IF(OR(C26="",C26=0),"",D26/C26*12)</f>
        <v/>
      </c>
      <c r="G26" s="81">
        <f>IF(OR(E26="",E26=0),"",C26/E26)</f>
        <v/>
      </c>
      <c r="H26" s="78">
        <f>IF(OR(C26="",C26=0),"",E26/C26)</f>
        <v/>
      </c>
      <c r="I26" s="59" t="n"/>
      <c r="J26" s="59" t="n"/>
    </row>
    <row r="27" ht="15" customHeight="1" s="58">
      <c r="A27" s="59" t="n"/>
      <c r="B27" s="75" t="n"/>
      <c r="C27" s="75" t="n"/>
      <c r="D27" s="74" t="n"/>
      <c r="E27" s="74" t="n"/>
      <c r="F27" s="101">
        <f>IF(OR(C27="",C27=0),"",D27/C27*12)</f>
        <v/>
      </c>
      <c r="G27" s="76">
        <f>IF(OR(E27="",E27=0),"",C27/E27)</f>
        <v/>
      </c>
      <c r="H27" s="73">
        <f>IF(OR(C27="",C27=0),"",E27/C27)</f>
        <v/>
      </c>
      <c r="I27" s="59" t="n"/>
      <c r="J27" s="59" t="n"/>
    </row>
    <row r="28" ht="15" customHeight="1" s="58">
      <c r="A28" s="59" t="n"/>
      <c r="B28" s="80" t="n"/>
      <c r="C28" s="80" t="n"/>
      <c r="D28" s="79" t="n"/>
      <c r="E28" s="79" t="n"/>
      <c r="F28" s="103">
        <f>IF(OR(C28="",C28=0),"",D28/C28*12)</f>
        <v/>
      </c>
      <c r="G28" s="81">
        <f>IF(OR(E28="",E28=0),"",C28/E28)</f>
        <v/>
      </c>
      <c r="H28" s="78">
        <f>IF(OR(C28="",C28=0),"",E28/C28)</f>
        <v/>
      </c>
      <c r="I28" s="59" t="n"/>
      <c r="J28" s="59" t="n"/>
    </row>
    <row r="29" ht="15" customHeight="1" s="58">
      <c r="A29" s="59" t="n"/>
      <c r="B29" s="75" t="n"/>
      <c r="C29" s="75" t="n"/>
      <c r="D29" s="74" t="n"/>
      <c r="E29" s="74" t="n"/>
      <c r="F29" s="101">
        <f>IF(OR(C29="",C29=0),"",D29/C29*12)</f>
        <v/>
      </c>
      <c r="G29" s="76">
        <f>IF(OR(E29="",E29=0),"",C29/E29)</f>
        <v/>
      </c>
      <c r="H29" s="73">
        <f>IF(OR(C29="",C29=0),"",E29/C29)</f>
        <v/>
      </c>
      <c r="I29" s="59" t="n"/>
      <c r="J29" s="59" t="n"/>
    </row>
    <row r="30" ht="15" customHeight="1" s="58">
      <c r="A30" s="59" t="n"/>
      <c r="B30" s="80" t="n"/>
      <c r="C30" s="80" t="n"/>
      <c r="D30" s="79" t="n"/>
      <c r="E30" s="79" t="n"/>
      <c r="F30" s="103">
        <f>IF(OR(C30="",C30=0),"",D30/C30*12)</f>
        <v/>
      </c>
      <c r="G30" s="81">
        <f>IF(OR(E30="",E30=0),"",C30/E30)</f>
        <v/>
      </c>
      <c r="H30" s="78">
        <f>IF(OR(C30="",C30=0),"",E30/C30)</f>
        <v/>
      </c>
      <c r="I30" s="59" t="n"/>
      <c r="J30" s="59" t="n"/>
    </row>
    <row r="31" ht="15" customHeight="1" s="58">
      <c r="A31" s="59" t="n"/>
      <c r="B31" s="75" t="n"/>
      <c r="C31" s="75" t="n"/>
      <c r="D31" s="74" t="n"/>
      <c r="E31" s="74" t="n"/>
      <c r="F31" s="101">
        <f>IF(OR(C31="",C31=0),"",D31/C31*12)</f>
        <v/>
      </c>
      <c r="G31" s="76">
        <f>IF(OR(E31="",E31=0),"",C31/E31)</f>
        <v/>
      </c>
      <c r="H31" s="73">
        <f>IF(OR(C31="",C31=0),"",E31/C31)</f>
        <v/>
      </c>
      <c r="I31" s="59" t="n"/>
      <c r="J31" s="59" t="n"/>
    </row>
    <row r="32" ht="15" customHeight="1" s="58">
      <c r="A32" s="59" t="n"/>
      <c r="B32" s="80" t="n"/>
      <c r="C32" s="80" t="n"/>
      <c r="D32" s="79" t="n"/>
      <c r="E32" s="79" t="n"/>
      <c r="F32" s="103">
        <f>IF(OR(C32="",C32=0),"",D32/C32*12)</f>
        <v/>
      </c>
      <c r="G32" s="81">
        <f>IF(OR(E32="",E32=0),"",C32/E32)</f>
        <v/>
      </c>
      <c r="H32" s="78">
        <f>IF(OR(C32="",C32=0),"",E32/C32)</f>
        <v/>
      </c>
      <c r="I32" s="59" t="n"/>
      <c r="J32" s="59" t="n"/>
    </row>
    <row r="33" ht="15" customHeight="1" s="58">
      <c r="A33" s="59" t="n"/>
      <c r="B33" s="75" t="n"/>
      <c r="C33" s="75" t="n"/>
      <c r="D33" s="74" t="n"/>
      <c r="E33" s="74" t="n"/>
      <c r="F33" s="101">
        <f>IF(OR(C33="",C33=0),"",D33/C33*12)</f>
        <v/>
      </c>
      <c r="G33" s="76">
        <f>IF(OR(E33="",E33=0),"",C33/E33)</f>
        <v/>
      </c>
      <c r="H33" s="73">
        <f>IF(OR(C33="",C33=0),"",E33/C33)</f>
        <v/>
      </c>
      <c r="I33" s="59" t="n"/>
      <c r="J33" s="59" t="n"/>
    </row>
    <row r="34" ht="15" customHeight="1" s="58">
      <c r="A34" s="59" t="n"/>
      <c r="B34" s="80" t="n"/>
      <c r="C34" s="80" t="n"/>
      <c r="D34" s="79" t="n"/>
      <c r="E34" s="79" t="n"/>
      <c r="F34" s="103">
        <f>IF(OR(C34="",C34=0),"",D34/C34*12)</f>
        <v/>
      </c>
      <c r="G34" s="81">
        <f>IF(OR(E34="",E34=0),"",C34/E34)</f>
        <v/>
      </c>
      <c r="H34" s="78">
        <f>IF(OR(C34="",C34=0),"",E34/C34)</f>
        <v/>
      </c>
      <c r="I34" s="59" t="n"/>
      <c r="J34" s="59" t="n"/>
    </row>
    <row r="35" ht="15" customHeight="1" s="58">
      <c r="A35" s="59" t="n"/>
      <c r="B35" s="75" t="n"/>
      <c r="C35" s="75" t="n"/>
      <c r="D35" s="74" t="n"/>
      <c r="E35" s="74" t="n"/>
      <c r="F35" s="101">
        <f>IF(OR(C35="",C35=0),"",D35/C35*12)</f>
        <v/>
      </c>
      <c r="G35" s="76">
        <f>IF(OR(E35="",E35=0),"",C35/E35)</f>
        <v/>
      </c>
      <c r="H35" s="73">
        <f>IF(OR(C35="",C35=0),"",E35/C35)</f>
        <v/>
      </c>
      <c r="I35" s="59" t="n"/>
      <c r="J35" s="59" t="n"/>
    </row>
    <row r="36" ht="15" customHeight="1" s="58">
      <c r="A36" s="59" t="n"/>
      <c r="B36" s="80" t="n"/>
      <c r="C36" s="80" t="n"/>
      <c r="D36" s="79" t="n"/>
      <c r="E36" s="79" t="n"/>
      <c r="F36" s="103">
        <f>IF(OR(C36="",C36=0),"",D36/C36*12)</f>
        <v/>
      </c>
      <c r="G36" s="81">
        <f>IF(OR(E36="",E36=0),"",C36/E36)</f>
        <v/>
      </c>
      <c r="H36" s="78">
        <f>IF(OR(C36="",C36=0),"",E36/C36)</f>
        <v/>
      </c>
      <c r="I36" s="59" t="n"/>
      <c r="J36" s="59" t="n"/>
    </row>
    <row r="37" ht="15" customHeight="1" s="58">
      <c r="A37" s="59" t="n"/>
      <c r="B37" s="59" t="n"/>
      <c r="C37" s="59" t="n"/>
      <c r="D37" s="59" t="n"/>
      <c r="E37" s="59" t="n"/>
      <c r="F37" s="59" t="n"/>
      <c r="G37" s="59" t="n"/>
      <c r="H37" s="59" t="n"/>
      <c r="I37" s="59" t="n"/>
      <c r="J37" s="59" t="n"/>
    </row>
    <row r="38" ht="15" customHeight="1" s="58">
      <c r="A38" s="59" t="n"/>
      <c r="B38" s="59" t="n"/>
      <c r="C38" s="59" t="n"/>
      <c r="D38" s="59" t="n"/>
      <c r="E38" s="59" t="n"/>
      <c r="F38" s="59" t="n"/>
      <c r="G38" s="59" t="n"/>
      <c r="H38" s="59" t="n"/>
      <c r="I38" s="59" t="n"/>
      <c r="J38" s="59" t="n"/>
    </row>
    <row r="39" ht="15" customHeight="1" s="58">
      <c r="A39" s="59" t="n"/>
      <c r="B39" s="59" t="n"/>
      <c r="C39" s="59" t="n"/>
      <c r="D39" s="59" t="n"/>
      <c r="E39" s="59" t="n"/>
      <c r="F39" s="59" t="n"/>
      <c r="G39" s="59" t="n"/>
      <c r="H39" s="59" t="n"/>
      <c r="I39" s="59" t="n"/>
      <c r="J39" s="59" t="n"/>
    </row>
    <row r="40" ht="15" customHeight="1" s="58">
      <c r="A40" s="59" t="n"/>
      <c r="B40" s="59" t="n"/>
      <c r="C40" s="59" t="n"/>
      <c r="D40" s="59" t="n"/>
      <c r="E40" s="59" t="n"/>
      <c r="F40" s="59" t="n"/>
      <c r="G40" s="59" t="n"/>
      <c r="H40" s="59" t="n"/>
      <c r="I40" s="59" t="n"/>
      <c r="J40" s="59" t="n"/>
    </row>
  </sheetData>
  <sheetProtection selectLockedCells="0" selectUnlockedCells="0" sheet="1" objects="0" insertRows="0" insertHyperlinks="1" autoFilter="0" scenarios="0" formatColumns="0" deleteColumns="0" insertColumns="0" pivotTables="1" deleteRows="0" formatCells="0" formatRows="0" sort="0"/>
  <mergeCells count="2">
    <mergeCell ref="B3:H3"/>
    <mergeCell ref="B2:H2"/>
  </mergeCells>
  <dataValidations count="1">
    <dataValidation sqref="B7:B19" showDropDown="0" showInputMessage="0" showErrorMessage="0" allowBlank="1" type="list">
      <formula1>=ResearchPipeline[ASIN]</formula1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legacyDrawing xmlns:r="http://schemas.openxmlformats.org/officeDocument/2006/relationships" r:id="anysvml"/>
</worksheet>
</file>

<file path=xl/worksheets/sheet5.xml><?xml version="1.0" encoding="utf-8"?>
<worksheet xmlns="http://schemas.openxmlformats.org/spreadsheetml/2006/main">
  <sheetPr filterMode="0">
    <tabColor rgb="FF6C5CE7"/>
    <outlinePr summaryBelow="1" summaryRight="1"/>
    <pageSetUpPr fitToPage="0"/>
  </sheetPr>
  <dimension ref="A1:L43"/>
  <sheetViews>
    <sheetView showFormulas="0" showGridLines="0" showRowColHeaders="1" showZeros="1" rightToLeft="0" tabSelected="0" showOutlineSymbols="1" defaultGridColor="1" view="normal" topLeftCell="A1" colorId="64" zoomScale="110" zoomScaleNormal="11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3" customWidth="1" style="57" min="1" max="1"/>
    <col width="16" customWidth="1" style="57" min="2" max="2"/>
    <col width="80" customWidth="1" style="57" min="3" max="3"/>
    <col width="16" customWidth="1" style="57" min="4" max="10"/>
  </cols>
  <sheetData>
    <row r="1" ht="15" customHeight="1" s="58">
      <c r="A1" s="59" t="n"/>
      <c r="B1" s="59" t="n"/>
      <c r="C1" s="59" t="n"/>
      <c r="D1" s="59" t="n"/>
      <c r="E1" s="59" t="n"/>
      <c r="F1" s="59" t="n"/>
      <c r="G1" s="59" t="n"/>
      <c r="H1" s="59" t="n"/>
      <c r="I1" s="59" t="n"/>
      <c r="J1" s="59" t="n"/>
      <c r="K1" s="59" t="n"/>
      <c r="L1" s="59" t="n"/>
    </row>
    <row r="2" ht="19.5" customHeight="1" s="58">
      <c r="A2" s="59" t="n"/>
      <c r="B2" s="60" t="inlineStr">
        <is>
          <t>GETTING STARTED GUIDE</t>
        </is>
      </c>
      <c r="K2" s="59" t="n"/>
      <c r="L2" s="59" t="n"/>
    </row>
    <row r="3" ht="15" customHeight="1" s="58">
      <c r="A3" s="59" t="n"/>
      <c r="B3" s="59" t="n"/>
      <c r="C3" s="59" t="n"/>
      <c r="D3" s="59" t="n"/>
      <c r="E3" s="59" t="n"/>
      <c r="F3" s="59" t="n"/>
      <c r="G3" s="59" t="n"/>
      <c r="H3" s="59" t="n"/>
      <c r="I3" s="59" t="n"/>
      <c r="J3" s="59" t="n"/>
      <c r="K3" s="59" t="n"/>
      <c r="L3" s="59" t="n"/>
    </row>
    <row r="4" ht="15" customHeight="1" s="58">
      <c r="A4" s="59" t="n"/>
      <c r="B4" s="104" t="inlineStr">
        <is>
          <t xml:space="preserve">  HOW TO USE THIS TOOL</t>
        </is>
      </c>
      <c r="C4" s="105" t="n"/>
      <c r="D4" s="105" t="n"/>
      <c r="E4" s="105" t="n"/>
      <c r="F4" s="105" t="n"/>
      <c r="G4" s="105" t="n"/>
      <c r="H4" s="105" t="n"/>
      <c r="I4" s="105" t="n"/>
      <c r="J4" s="106" t="n"/>
      <c r="K4" s="59" t="n"/>
      <c r="L4" s="59" t="n"/>
    </row>
    <row r="5" ht="15" customHeight="1" s="58">
      <c r="A5" s="59" t="n"/>
      <c r="B5" s="107" t="inlineStr">
        <is>
          <t xml:space="preserve">  </t>
        </is>
      </c>
      <c r="C5" s="108" t="n"/>
      <c r="D5" s="87" t="n"/>
      <c r="E5" s="87" t="n"/>
      <c r="F5" s="87" t="n"/>
      <c r="G5" s="87" t="n"/>
      <c r="H5" s="87" t="n"/>
      <c r="I5" s="87" t="n"/>
      <c r="J5" s="87" t="n"/>
      <c r="K5" s="59" t="n"/>
      <c r="L5" s="59" t="n"/>
    </row>
    <row r="6" ht="15" customHeight="1" s="58">
      <c r="A6" s="59" t="n"/>
      <c r="B6" s="109" t="inlineStr">
        <is>
          <t xml:space="preserve">  QUICK START (5 Minutes)</t>
        </is>
      </c>
      <c r="C6" s="108" t="n"/>
      <c r="D6" s="87" t="n"/>
      <c r="E6" s="87" t="n"/>
      <c r="F6" s="87" t="n"/>
      <c r="G6" s="87" t="n"/>
      <c r="H6" s="87" t="n"/>
      <c r="I6" s="87" t="n"/>
      <c r="J6" s="87" t="n"/>
      <c r="K6" s="59" t="n"/>
      <c r="L6" s="59" t="n"/>
    </row>
    <row r="7" ht="15" customHeight="1" s="58">
      <c r="A7" s="59" t="n"/>
      <c r="B7" s="109" t="inlineStr">
        <is>
          <t xml:space="preserve">  Step 1:</t>
        </is>
      </c>
      <c r="C7" s="108" t="inlineStr">
        <is>
          <t>Open "Research Pipeline" — each row is one product you're evaluating.</t>
        </is>
      </c>
      <c r="D7" s="87" t="n"/>
      <c r="E7" s="87" t="n"/>
      <c r="F7" s="87" t="n"/>
      <c r="G7" s="87" t="n"/>
      <c r="H7" s="87" t="n"/>
      <c r="I7" s="87" t="n"/>
      <c r="J7" s="87" t="n"/>
      <c r="K7" s="59" t="n"/>
      <c r="L7" s="59" t="n"/>
    </row>
    <row r="8" ht="15" customHeight="1" s="58">
      <c r="A8" s="59" t="n"/>
      <c r="B8" s="109" t="inlineStr">
        <is>
          <t xml:space="preserve">  Step 2:</t>
        </is>
      </c>
      <c r="C8" s="108" t="inlineStr">
        <is>
          <t>Enter the ASIN, product name, and selling price. Then fill in Amazon fees (use the FBA Revenue Calculator).</t>
        </is>
      </c>
      <c r="D8" s="87" t="n"/>
      <c r="E8" s="87" t="n"/>
      <c r="F8" s="87" t="n"/>
      <c r="G8" s="87" t="n"/>
      <c r="H8" s="87" t="n"/>
      <c r="I8" s="87" t="n"/>
      <c r="J8" s="87" t="n"/>
      <c r="K8" s="59" t="n"/>
      <c r="L8" s="59" t="n"/>
    </row>
    <row r="9" ht="15" customHeight="1" s="58">
      <c r="A9" s="59" t="n"/>
      <c r="B9" s="109" t="inlineStr">
        <is>
          <t xml:space="preserve">  Step 3:</t>
        </is>
      </c>
      <c r="C9" s="108" t="inlineStr">
        <is>
          <t>Enter Supplier 1 costs (unit cost, shipping, prep, customs, packaging). Add Supplier 2 if you have a second source.</t>
        </is>
      </c>
      <c r="D9" s="87" t="n"/>
      <c r="E9" s="87" t="n"/>
      <c r="F9" s="87" t="n"/>
      <c r="G9" s="87" t="n"/>
      <c r="H9" s="87" t="n"/>
      <c r="I9" s="87" t="n"/>
      <c r="J9" s="87" t="n"/>
      <c r="K9" s="59" t="n"/>
      <c r="L9" s="59" t="n"/>
    </row>
    <row r="10" ht="15" customHeight="1" s="58">
      <c r="A10" s="59" t="n"/>
      <c r="B10" s="109" t="inlineStr">
        <is>
          <t xml:space="preserve">  Step 4:</t>
        </is>
      </c>
      <c r="C10" s="108" t="inlineStr">
        <is>
          <t>The tool auto-calculates: Landed Cost, Net Profit, ROI, Margin, Monthly Profit, Payback Period.</t>
        </is>
      </c>
      <c r="D10" s="87" t="n"/>
      <c r="E10" s="87" t="n"/>
      <c r="F10" s="87" t="n"/>
      <c r="G10" s="87" t="n"/>
      <c r="H10" s="87" t="n"/>
      <c r="I10" s="87" t="n"/>
      <c r="J10" s="87" t="n"/>
      <c r="K10" s="59" t="n"/>
      <c r="L10" s="59" t="n"/>
    </row>
    <row r="11" ht="15" customHeight="1" s="58">
      <c r="A11" s="59" t="n"/>
      <c r="B11" s="109" t="inlineStr">
        <is>
          <t xml:space="preserve">  Step 5:</t>
        </is>
      </c>
      <c r="C11" s="108" t="inlineStr">
        <is>
          <t>Use the BUY / TEST / SKIP dropdown to classify each product. Green = Buy, Amber = Test, Red = Skip.</t>
        </is>
      </c>
      <c r="D11" s="87" t="n"/>
      <c r="E11" s="87" t="n"/>
      <c r="F11" s="87" t="n"/>
      <c r="G11" s="87" t="n"/>
      <c r="H11" s="87" t="n"/>
      <c r="I11" s="87" t="n"/>
      <c r="J11" s="87" t="n"/>
      <c r="K11" s="59" t="n"/>
      <c r="L11" s="59" t="n"/>
    </row>
    <row r="12" ht="15" customHeight="1" s="58">
      <c r="A12" s="59" t="n"/>
      <c r="B12" s="107" t="inlineStr">
        <is>
          <t xml:space="preserve">  </t>
        </is>
      </c>
      <c r="C12" s="108" t="n"/>
      <c r="D12" s="87" t="n"/>
      <c r="E12" s="87" t="n"/>
      <c r="F12" s="87" t="n"/>
      <c r="G12" s="87" t="n"/>
      <c r="H12" s="87" t="n"/>
      <c r="I12" s="87" t="n"/>
      <c r="J12" s="87" t="n"/>
      <c r="K12" s="59" t="n"/>
      <c r="L12" s="59" t="n"/>
    </row>
    <row r="13" ht="15" customHeight="1" s="58">
      <c r="A13" s="59" t="n"/>
      <c r="B13" s="109" t="inlineStr">
        <is>
          <t xml:space="preserve">  UNDERSTANDING THE SHEETS</t>
        </is>
      </c>
      <c r="C13" s="108" t="n"/>
      <c r="D13" s="87" t="n"/>
      <c r="E13" s="87" t="n"/>
      <c r="F13" s="87" t="n"/>
      <c r="G13" s="87" t="n"/>
      <c r="H13" s="87" t="n"/>
      <c r="I13" s="87" t="n"/>
      <c r="J13" s="87" t="n"/>
      <c r="K13" s="59" t="n"/>
      <c r="L13" s="59" t="n"/>
    </row>
    <row r="14" ht="15" customHeight="1" s="58">
      <c r="A14" s="59" t="n"/>
      <c r="B14" s="109" t="inlineStr">
        <is>
          <t xml:space="preserve">  Research Pipeline:</t>
        </is>
      </c>
      <c r="C14" s="108" t="inlineStr">
        <is>
          <t>Main data entry. Color-coded sections: Gray = Product Info, Blue = Pricing, Green = Supplier 1, Purple = Supplier 2, Amber = Profitability, Red = Decision.</t>
        </is>
      </c>
      <c r="D14" s="87" t="n"/>
      <c r="E14" s="87" t="n"/>
      <c r="F14" s="87" t="n"/>
      <c r="G14" s="87" t="n"/>
      <c r="H14" s="87" t="n"/>
      <c r="I14" s="87" t="n"/>
      <c r="J14" s="87" t="n"/>
      <c r="K14" s="59" t="n"/>
      <c r="L14" s="59" t="n"/>
    </row>
    <row r="15" ht="15" customHeight="1" s="58">
      <c r="A15" s="59" t="n"/>
      <c r="B15" s="109" t="inlineStr">
        <is>
          <t xml:space="preserve">  PPC Sensitivity:</t>
        </is>
      </c>
      <c r="C15" s="108" t="inlineStr">
        <is>
          <t>Enter any ASIN to see how different ACOS levels (5%-60%) affect your profit. Helps set max bid strategy.</t>
        </is>
      </c>
      <c r="D15" s="87" t="n"/>
      <c r="E15" s="87" t="n"/>
      <c r="F15" s="87" t="n"/>
      <c r="G15" s="87" t="n"/>
      <c r="H15" s="87" t="n"/>
      <c r="I15" s="87" t="n"/>
      <c r="J15" s="87" t="n"/>
      <c r="K15" s="59" t="n"/>
      <c r="L15" s="59" t="n"/>
    </row>
    <row r="16" ht="15" customHeight="1" s="58">
      <c r="A16" s="59" t="n"/>
      <c r="B16" s="109" t="inlineStr">
        <is>
          <t xml:space="preserve">  Supplier Comparison:</t>
        </is>
      </c>
      <c r="C16" s="108" t="inlineStr">
        <is>
          <t>Rate up to 3 suppliers on 7 criteria (1-10). Weighted scores help you pick the best partner objectively.</t>
        </is>
      </c>
      <c r="D16" s="87" t="n"/>
      <c r="E16" s="87" t="n"/>
      <c r="F16" s="87" t="n"/>
      <c r="G16" s="87" t="n"/>
      <c r="H16" s="87" t="n"/>
      <c r="I16" s="87" t="n"/>
      <c r="J16" s="87" t="n"/>
      <c r="K16" s="59" t="n"/>
      <c r="L16" s="59" t="n"/>
    </row>
    <row r="17" ht="15" customHeight="1" s="58">
      <c r="A17" s="59" t="n"/>
      <c r="B17" s="109" t="inlineStr">
        <is>
          <t xml:space="preserve">  Cash Flow:</t>
        </is>
      </c>
      <c r="C17" s="108" t="inlineStr">
        <is>
          <t>Track capital tied up in each product, turnover rate, and how fast you recover your investment.</t>
        </is>
      </c>
      <c r="D17" s="87" t="n"/>
      <c r="E17" s="87" t="n"/>
      <c r="F17" s="87" t="n"/>
      <c r="G17" s="87" t="n"/>
      <c r="H17" s="87" t="n"/>
      <c r="I17" s="87" t="n"/>
      <c r="J17" s="87" t="n"/>
      <c r="K17" s="59" t="n"/>
      <c r="L17" s="59" t="n"/>
    </row>
    <row r="18" ht="15" customHeight="1" s="58">
      <c r="A18" s="59" t="n"/>
      <c r="B18" s="107" t="inlineStr">
        <is>
          <t xml:space="preserve">  </t>
        </is>
      </c>
      <c r="C18" s="108" t="n"/>
      <c r="D18" s="87" t="n"/>
      <c r="E18" s="87" t="n"/>
      <c r="F18" s="87" t="n"/>
      <c r="G18" s="87" t="n"/>
      <c r="H18" s="87" t="n"/>
      <c r="I18" s="87" t="n"/>
      <c r="J18" s="87" t="n"/>
      <c r="K18" s="59" t="n"/>
      <c r="L18" s="59" t="n"/>
    </row>
    <row r="19" ht="15" customHeight="1" s="58">
      <c r="B19" s="109" t="inlineStr">
        <is>
          <t xml:space="preserve">  KEY METRICS EXPLAINED</t>
        </is>
      </c>
      <c r="C19" s="108" t="n"/>
      <c r="D19" s="87" t="n"/>
      <c r="E19" s="87" t="n"/>
      <c r="F19" s="87" t="n"/>
      <c r="G19" s="87" t="n"/>
      <c r="H19" s="87" t="n"/>
      <c r="I19" s="87" t="n"/>
      <c r="J19" s="87" t="n"/>
    </row>
    <row r="20" ht="15" customHeight="1" s="58">
      <c r="B20" s="109" t="inlineStr">
        <is>
          <t xml:space="preserve">  ROI:</t>
        </is>
      </c>
      <c r="C20" s="108" t="inlineStr">
        <is>
          <t>Return on Investment = Profit ÷ Landed Cost. &gt;50% is great (green), &lt;20% is risky (red).</t>
        </is>
      </c>
      <c r="D20" s="87" t="n"/>
      <c r="E20" s="87" t="n"/>
      <c r="F20" s="87" t="n"/>
      <c r="G20" s="87" t="n"/>
      <c r="H20" s="87" t="n"/>
      <c r="I20" s="87" t="n"/>
      <c r="J20" s="87" t="n"/>
    </row>
    <row r="21" ht="15" customHeight="1" s="58">
      <c r="B21" s="109" t="inlineStr">
        <is>
          <t xml:space="preserve">  Margin:</t>
        </is>
      </c>
      <c r="C21" s="108" t="inlineStr">
        <is>
          <t>Profit Margin = Profit ÷ Selling Price. How much of each sale is profit.</t>
        </is>
      </c>
      <c r="D21" s="87" t="n"/>
      <c r="E21" s="87" t="n"/>
      <c r="F21" s="87" t="n"/>
      <c r="G21" s="87" t="n"/>
      <c r="H21" s="87" t="n"/>
      <c r="I21" s="87" t="n"/>
      <c r="J21" s="87" t="n"/>
    </row>
    <row r="22" ht="15" customHeight="1" s="58">
      <c r="B22" s="109" t="inlineStr">
        <is>
          <t xml:space="preserve">  Break-Even ACOS:</t>
        </is>
      </c>
      <c r="C22" s="108" t="inlineStr">
        <is>
          <t>Maximum ACOS you can afford before losing money on PPC ads.</t>
        </is>
      </c>
      <c r="D22" s="87" t="n"/>
      <c r="E22" s="87" t="n"/>
      <c r="F22" s="87" t="n"/>
      <c r="G22" s="87" t="n"/>
      <c r="H22" s="87" t="n"/>
      <c r="I22" s="87" t="n"/>
      <c r="J22" s="87" t="n"/>
    </row>
    <row r="23" ht="15" customHeight="1" s="58">
      <c r="B23" s="109" t="inlineStr">
        <is>
          <t xml:space="preserve">  Payback:</t>
        </is>
      </c>
      <c r="C23" s="108" t="inlineStr">
        <is>
          <t>Months to recover your initial inventory investment from profits.</t>
        </is>
      </c>
      <c r="D23" s="87" t="n"/>
      <c r="E23" s="87" t="n"/>
      <c r="F23" s="87" t="n"/>
      <c r="G23" s="87" t="n"/>
      <c r="H23" s="87" t="n"/>
      <c r="I23" s="87" t="n"/>
      <c r="J23" s="87" t="n"/>
    </row>
    <row r="24" ht="15" customHeight="1" s="58">
      <c r="B24" s="107" t="inlineStr">
        <is>
          <t xml:space="preserve">  </t>
        </is>
      </c>
      <c r="C24" s="108" t="n"/>
      <c r="D24" s="87" t="n"/>
      <c r="E24" s="87" t="n"/>
      <c r="F24" s="87" t="n"/>
      <c r="G24" s="87" t="n"/>
      <c r="H24" s="87" t="n"/>
      <c r="I24" s="87" t="n"/>
      <c r="J24" s="87" t="n"/>
    </row>
    <row r="25" ht="15" customHeight="1" s="58">
      <c r="B25" s="109" t="inlineStr">
        <is>
          <t xml:space="preserve">  COLOR CODING</t>
        </is>
      </c>
      <c r="C25" s="108" t="n"/>
      <c r="D25" s="87" t="n"/>
      <c r="E25" s="87" t="n"/>
      <c r="F25" s="87" t="n"/>
      <c r="G25" s="87" t="n"/>
      <c r="H25" s="87" t="n"/>
      <c r="I25" s="87" t="n"/>
      <c r="J25" s="87" t="n"/>
    </row>
    <row r="26" ht="15" customHeight="1" s="58">
      <c r="B26" s="109" t="inlineStr">
        <is>
          <t xml:space="preserve">  Blue text / yellow bg:</t>
        </is>
      </c>
      <c r="C26" s="108" t="inlineStr">
        <is>
          <t>INPUT — your data goes here.</t>
        </is>
      </c>
      <c r="D26" s="87" t="n"/>
      <c r="E26" s="87" t="n"/>
      <c r="F26" s="87" t="n"/>
      <c r="G26" s="87" t="n"/>
      <c r="H26" s="87" t="n"/>
      <c r="I26" s="87" t="n"/>
      <c r="J26" s="87" t="n"/>
    </row>
    <row r="27" ht="15" customHeight="1" s="58">
      <c r="B27" s="109" t="inlineStr">
        <is>
          <t xml:space="preserve">  Black text / white bg:</t>
        </is>
      </c>
      <c r="C27" s="108" t="inlineStr">
        <is>
          <t>AUTO-CALCULATED — formulas, don't edit.</t>
        </is>
      </c>
      <c r="D27" s="87" t="n"/>
      <c r="E27" s="87" t="n"/>
      <c r="F27" s="87" t="n"/>
      <c r="G27" s="87" t="n"/>
      <c r="H27" s="87" t="n"/>
      <c r="I27" s="87" t="n"/>
      <c r="J27" s="87" t="n"/>
    </row>
    <row r="28" ht="15" customHeight="1" s="58">
      <c r="B28" s="109" t="inlineStr">
        <is>
          <t xml:space="preserve">  Green Decision:</t>
        </is>
      </c>
      <c r="C28" s="108" t="inlineStr">
        <is>
          <t>BUY — source and launch this product.</t>
        </is>
      </c>
      <c r="D28" s="87" t="n"/>
      <c r="E28" s="87" t="n"/>
      <c r="F28" s="87" t="n"/>
      <c r="G28" s="87" t="n"/>
      <c r="H28" s="87" t="n"/>
      <c r="I28" s="87" t="n"/>
      <c r="J28" s="87" t="n"/>
    </row>
    <row r="29" ht="15" customHeight="1" s="58">
      <c r="B29" s="109" t="inlineStr">
        <is>
          <t xml:space="preserve">  Amber Decision:</t>
        </is>
      </c>
      <c r="C29" s="108" t="inlineStr">
        <is>
          <t>TEST — order samples, do more research.</t>
        </is>
      </c>
      <c r="D29" s="87" t="n"/>
      <c r="E29" s="87" t="n"/>
      <c r="F29" s="87" t="n"/>
      <c r="G29" s="87" t="n"/>
      <c r="H29" s="87" t="n"/>
      <c r="I29" s="87" t="n"/>
      <c r="J29" s="87" t="n"/>
    </row>
    <row r="30" ht="15" customHeight="1" s="58">
      <c r="B30" s="109" t="inlineStr">
        <is>
          <t xml:space="preserve">  Red Decision:</t>
        </is>
      </c>
      <c r="C30" s="108" t="inlineStr">
        <is>
          <t>SKIP — pass on this product.</t>
        </is>
      </c>
      <c r="D30" s="87" t="n"/>
      <c r="E30" s="87" t="n"/>
      <c r="F30" s="87" t="n"/>
      <c r="G30" s="87" t="n"/>
      <c r="H30" s="87" t="n"/>
      <c r="I30" s="87" t="n"/>
      <c r="J30" s="87" t="n"/>
    </row>
    <row r="31" ht="15" customHeight="1" s="58">
      <c r="B31" s="107" t="inlineStr">
        <is>
          <t xml:space="preserve">  </t>
        </is>
      </c>
      <c r="C31" s="108" t="n"/>
      <c r="D31" s="87" t="n"/>
      <c r="E31" s="87" t="n"/>
      <c r="F31" s="87" t="n"/>
      <c r="G31" s="87" t="n"/>
      <c r="H31" s="87" t="n"/>
      <c r="I31" s="87" t="n"/>
      <c r="J31" s="87" t="n"/>
    </row>
    <row r="32" ht="15" customHeight="1" s="58">
      <c r="B32" s="109" t="inlineStr">
        <is>
          <t xml:space="preserve">  PRO TIPS</t>
        </is>
      </c>
      <c r="C32" s="108" t="n"/>
      <c r="D32" s="87" t="n"/>
      <c r="E32" s="87" t="n"/>
      <c r="F32" s="87" t="n"/>
      <c r="G32" s="87" t="n"/>
      <c r="H32" s="87" t="n"/>
      <c r="I32" s="87" t="n"/>
      <c r="J32" s="87" t="n"/>
    </row>
    <row r="33" ht="15" customHeight="1" s="58">
      <c r="B33" s="109" t="inlineStr">
        <is>
          <t xml:space="preserve">  Tip 1:</t>
        </is>
      </c>
      <c r="C33" s="108" t="inlineStr">
        <is>
          <t>Start with 5-8 products. Don't try to evaluate 50 at once — focus on your best opportunities.</t>
        </is>
      </c>
      <c r="D33" s="87" t="n"/>
      <c r="E33" s="87" t="n"/>
      <c r="F33" s="87" t="n"/>
      <c r="G33" s="87" t="n"/>
      <c r="H33" s="87" t="n"/>
      <c r="I33" s="87" t="n"/>
      <c r="J33" s="87" t="n"/>
    </row>
    <row r="34" ht="15" customHeight="1" s="58">
      <c r="B34" s="109" t="inlineStr">
        <is>
          <t xml:space="preserve">  Tip 2:</t>
        </is>
      </c>
      <c r="C34" s="108" t="inlineStr">
        <is>
          <t>Always check Break-Even ACOS before launching PPC. If it's below 15%, PPC will be very tight.</t>
        </is>
      </c>
      <c r="D34" s="87" t="n"/>
      <c r="E34" s="87" t="n"/>
      <c r="F34" s="87" t="n"/>
      <c r="G34" s="87" t="n"/>
      <c r="H34" s="87" t="n"/>
      <c r="I34" s="87" t="n"/>
      <c r="J34" s="87" t="n"/>
    </row>
    <row r="35" ht="15" customHeight="1" s="58">
      <c r="B35" s="109" t="inlineStr">
        <is>
          <t xml:space="preserve">  Tip 3:</t>
        </is>
      </c>
      <c r="C35" s="108" t="inlineStr">
        <is>
          <t>Use the Supplier Comparison for every product — even a $0.50 difference per unit adds up at scale.</t>
        </is>
      </c>
      <c r="D35" s="87" t="n"/>
      <c r="E35" s="87" t="n"/>
      <c r="F35" s="87" t="n"/>
      <c r="G35" s="87" t="n"/>
      <c r="H35" s="87" t="n"/>
      <c r="I35" s="87" t="n"/>
      <c r="J35" s="87" t="n"/>
    </row>
    <row r="36" ht="15" customHeight="1" s="58">
      <c r="B36" s="109" t="inlineStr">
        <is>
          <t xml:space="preserve">  Tip 4:</t>
        </is>
      </c>
      <c r="C36" s="108" t="inlineStr">
        <is>
          <t>Sort by "Monthly Profit" to see your biggest opportunities. Sort by "ROI" to see most capital-efficient.</t>
        </is>
      </c>
      <c r="D36" s="87" t="n"/>
      <c r="E36" s="87" t="n"/>
      <c r="F36" s="87" t="n"/>
      <c r="G36" s="87" t="n"/>
      <c r="H36" s="87" t="n"/>
      <c r="I36" s="87" t="n"/>
      <c r="J36" s="87" t="n"/>
    </row>
    <row r="37" ht="15" customHeight="1" s="58">
      <c r="B37" s="107" t="inlineStr">
        <is>
          <t xml:space="preserve">  </t>
        </is>
      </c>
      <c r="C37" s="108" t="n"/>
      <c r="D37" s="87" t="n"/>
      <c r="E37" s="87" t="n"/>
      <c r="F37" s="87" t="n"/>
      <c r="G37" s="87" t="n"/>
      <c r="H37" s="87" t="n"/>
      <c r="I37" s="87" t="n"/>
      <c r="J37" s="87" t="n"/>
    </row>
    <row r="38" ht="15" customHeight="1" s="58">
      <c r="B38" s="109" t="inlineStr">
        <is>
          <t xml:space="preserve">  GOOGLE SHEETS COMPATIBILITY</t>
        </is>
      </c>
      <c r="C38" s="108" t="n"/>
      <c r="D38" s="87" t="n"/>
      <c r="E38" s="87" t="n"/>
      <c r="F38" s="87" t="n"/>
      <c r="G38" s="87" t="n"/>
      <c r="H38" s="87" t="n"/>
      <c r="I38" s="87" t="n"/>
      <c r="J38" s="87" t="n"/>
    </row>
    <row r="39" ht="15" customHeight="1" s="58">
      <c r="B39" s="109" t="inlineStr">
        <is>
          <t xml:space="preserve">  Import:</t>
        </is>
      </c>
      <c r="C39" s="108" t="inlineStr">
        <is>
          <t>File → Import → Upload this .xlsx → "Replace spreadsheet". All formulas and formatting transfer.</t>
        </is>
      </c>
      <c r="D39" s="87" t="n"/>
      <c r="E39" s="87" t="n"/>
      <c r="F39" s="87" t="n"/>
      <c r="G39" s="87" t="n"/>
      <c r="H39" s="87" t="n"/>
      <c r="I39" s="87" t="n"/>
      <c r="J39" s="87" t="n"/>
    </row>
    <row r="40" ht="15" customHeight="1" s="58">
      <c r="B40" s="109" t="inlineStr">
        <is>
          <t xml:space="preserve">  Note:</t>
        </is>
      </c>
      <c r="C40" s="108" t="inlineStr">
        <is>
          <t>VLOOKUP formulas in PPC Sensitivity work identically in Google Sheets.</t>
        </is>
      </c>
      <c r="D40" s="87" t="n"/>
      <c r="E40" s="87" t="n"/>
      <c r="F40" s="87" t="n"/>
      <c r="G40" s="87" t="n"/>
      <c r="H40" s="87" t="n"/>
      <c r="I40" s="87" t="n"/>
      <c r="J40" s="87" t="n"/>
    </row>
    <row r="41" ht="15" customHeight="1" s="58">
      <c r="B41" s="107" t="inlineStr">
        <is>
          <t xml:space="preserve">  </t>
        </is>
      </c>
      <c r="C41" s="108" t="n"/>
      <c r="D41" s="87" t="n"/>
      <c r="E41" s="87" t="n"/>
      <c r="F41" s="87" t="n"/>
      <c r="G41" s="87" t="n"/>
      <c r="H41" s="87" t="n"/>
      <c r="I41" s="87" t="n"/>
      <c r="J41" s="87" t="n"/>
    </row>
    <row r="42" ht="15" customHeight="1" s="58">
      <c r="B42" s="109" t="inlineStr">
        <is>
          <t xml:space="preserve">  SAMPLE DATA</t>
        </is>
      </c>
      <c r="C42" s="108" t="n"/>
      <c r="D42" s="87" t="n"/>
      <c r="E42" s="87" t="n"/>
      <c r="F42" s="87" t="n"/>
      <c r="G42" s="87" t="n"/>
      <c r="H42" s="87" t="n"/>
      <c r="I42" s="87" t="n"/>
      <c r="J42" s="87" t="n"/>
    </row>
    <row r="43" ht="15" customHeight="1" s="58">
      <c r="B43" s="109" t="inlineStr">
        <is>
          <t xml:space="preserve">  Note:</t>
        </is>
      </c>
      <c r="C43" s="108" t="inlineStr">
        <is>
          <t>8 sample products are pre-filled to demonstrate how the tool works. Delete or overwrite when ready.</t>
        </is>
      </c>
      <c r="D43" s="87" t="n"/>
      <c r="E43" s="87" t="n"/>
      <c r="F43" s="87" t="n"/>
      <c r="G43" s="87" t="n"/>
      <c r="H43" s="87" t="n"/>
      <c r="I43" s="87" t="n"/>
      <c r="J43" s="87" t="n"/>
    </row>
  </sheetData>
  <mergeCells count="1">
    <mergeCell ref="B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2026-03-28T08:46:03Z</dcterms:created>
  <dcterms:modified xmlns:dcterms="http://purl.org/dc/terms/" xmlns:xsi="http://www.w3.org/2001/XMLSchema-instance" xsi:type="dcterms:W3CDTF">2026-03-28T18:02:27Z</dcterms:modified>
  <cp:revision>0</cp:revision>
</cp:coreProperties>
</file>